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4100" windowHeight="8670" tabRatio="912" activeTab="1"/>
  </bookViews>
  <sheets>
    <sheet name="Riepilogo generale" sheetId="1" r:id="rId1"/>
    <sheet name="Entrata" sheetId="2" r:id="rId2"/>
    <sheet name="Riepilogo CDR" sheetId="3" r:id="rId3"/>
    <sheet name="CDR 01" sheetId="4" r:id="rId4"/>
    <sheet name="CDR 02" sheetId="5" r:id="rId5"/>
    <sheet name="CDR 03 " sheetId="6" r:id="rId6"/>
    <sheet name="CDR 04" sheetId="7" r:id="rId7"/>
    <sheet name="CDR 05" sheetId="8" r:id="rId8"/>
    <sheet name="CDR 06" sheetId="9" r:id="rId9"/>
    <sheet name="CDR 07" sheetId="10" r:id="rId10"/>
    <sheet name="CDR 08" sheetId="11" r:id="rId11"/>
    <sheet name="CDR 09" sheetId="12" r:id="rId12"/>
    <sheet name="CDR 10" sheetId="13" r:id="rId13"/>
    <sheet name="CDR 11" sheetId="14" r:id="rId14"/>
    <sheet name="CDR 13" sheetId="15" r:id="rId15"/>
    <sheet name="CDR 14" sheetId="16" r:id="rId16"/>
    <sheet name="CDR 15" sheetId="17" r:id="rId17"/>
    <sheet name="CDR 16" sheetId="18" r:id="rId18"/>
    <sheet name="CDR 21" sheetId="19" r:id="rId19"/>
    <sheet name="controllo" sheetId="20" r:id="rId20"/>
    <sheet name="cap.doppio finanzi.MEF" sheetId="21" r:id="rId21"/>
  </sheets>
  <definedNames>
    <definedName name="_xlnm._FilterDatabase" localSheetId="19" hidden="1">'controllo'!$A$7:$N$63</definedName>
    <definedName name="_xlnm.Print_Area" localSheetId="20">'cap.doppio finanzi.MEF'!$A$1:$L$54</definedName>
    <definedName name="_xlnm.Print_Area" localSheetId="3">'CDR 01'!$B$1:$L$142</definedName>
    <definedName name="_xlnm.Print_Area" localSheetId="4">'CDR 02'!$B$1:$L$16</definedName>
    <definedName name="_xlnm.Print_Area" localSheetId="5">'CDR 03 '!$B$1:$L$18</definedName>
    <definedName name="_xlnm.Print_Area" localSheetId="6">'CDR 04'!$B$1:$L$26</definedName>
    <definedName name="_xlnm.Print_Area" localSheetId="7">'CDR 05'!$B$1:$L$16</definedName>
    <definedName name="_xlnm.Print_Area" localSheetId="8">'CDR 06'!$B$1:$L$49</definedName>
    <definedName name="_xlnm.Print_Area" localSheetId="9">'CDR 07'!$B$1:$L$50</definedName>
    <definedName name="_xlnm.Print_Area" localSheetId="10">'CDR 08'!$B$1:$L$32</definedName>
    <definedName name="_xlnm.Print_Area" localSheetId="11">'CDR 09'!$B$1:$L$44</definedName>
    <definedName name="_xlnm.Print_Area" localSheetId="12">'CDR 10'!$B$1:$L$18</definedName>
    <definedName name="_xlnm.Print_Area" localSheetId="13">'CDR 11'!$B$1:$L$28</definedName>
    <definedName name="_xlnm.Print_Area" localSheetId="14">'CDR 13'!$B$1:$L$80</definedName>
    <definedName name="_xlnm.Print_Area" localSheetId="15">'CDR 14'!$A$1:$K$24</definedName>
    <definedName name="_xlnm.Print_Area" localSheetId="16">'CDR 15'!$B$1:$L$33</definedName>
    <definedName name="_xlnm.Print_Area" localSheetId="17">'CDR 16'!$B$1:$L$31</definedName>
    <definedName name="_xlnm.Print_Area" localSheetId="18">'CDR 21'!$B$1:$L$22</definedName>
    <definedName name="_xlnm.Print_Area" localSheetId="19">'controllo'!$A$1:$H$63</definedName>
    <definedName name="_xlnm.Print_Area" localSheetId="2">'Riepilogo CDR'!$A$1:$D$147</definedName>
    <definedName name="_xlnm.Print_Area" localSheetId="0">'Riepilogo generale'!$A$1:$G$20</definedName>
    <definedName name="_xlnm.Print_Titles" localSheetId="3">'CDR 01'!$1:$4</definedName>
    <definedName name="_xlnm.Print_Titles" localSheetId="6">'CDR 04'!$1:$4</definedName>
    <definedName name="_xlnm.Print_Titles" localSheetId="7">'CDR 05'!$1:$4</definedName>
    <definedName name="_xlnm.Print_Titles" localSheetId="8">'CDR 06'!$1:$4</definedName>
    <definedName name="_xlnm.Print_Titles" localSheetId="9">'CDR 07'!$1:$4</definedName>
    <definedName name="_xlnm.Print_Titles" localSheetId="10">'CDR 08'!$1:$4</definedName>
    <definedName name="_xlnm.Print_Titles" localSheetId="11">'CDR 09'!$1:$4</definedName>
    <definedName name="_xlnm.Print_Titles" localSheetId="12">'CDR 10'!$1:$4</definedName>
    <definedName name="_xlnm.Print_Titles" localSheetId="13">'CDR 11'!$1:$4</definedName>
    <definedName name="_xlnm.Print_Titles" localSheetId="14">'CDR 13'!$1:$4</definedName>
    <definedName name="_xlnm.Print_Titles" localSheetId="15">'CDR 14'!$1:$4</definedName>
    <definedName name="_xlnm.Print_Titles" localSheetId="16">'CDR 15'!$1:$4</definedName>
    <definedName name="_xlnm.Print_Titles" localSheetId="17">'CDR 16'!$1:$4</definedName>
    <definedName name="_xlnm.Print_Titles" localSheetId="18">'CDR 21'!$1:$4</definedName>
    <definedName name="_xlnm.Print_Titles" localSheetId="19">'controllo'!$1:$4</definedName>
    <definedName name="_xlnm.Print_Titles" localSheetId="1">'Entrata'!$1:$1</definedName>
    <definedName name="_xlnm.Print_Titles" localSheetId="2">'Riepilogo CDR'!$2:$3</definedName>
  </definedNames>
  <calcPr fullCalcOnLoad="1"/>
</workbook>
</file>

<file path=xl/sharedStrings.xml><?xml version="1.0" encoding="utf-8"?>
<sst xmlns="http://schemas.openxmlformats.org/spreadsheetml/2006/main" count="2914" uniqueCount="812">
  <si>
    <t>Denominazione</t>
  </si>
  <si>
    <r>
      <t>Missione 001</t>
    </r>
    <r>
      <rPr>
        <i/>
        <sz val="11"/>
        <rFont val="Tahoma"/>
        <family val="2"/>
      </rPr>
      <t>:      Organi costituzionali a rilevanza costituzionale e Presidenza del Consiglio dei ministri</t>
    </r>
  </si>
  <si>
    <r>
      <t>Programma 003</t>
    </r>
    <r>
      <rPr>
        <i/>
        <sz val="11"/>
        <rFont val="Tahoma"/>
        <family val="2"/>
      </rPr>
      <t>: Presidenza del Consiglio dei ministri</t>
    </r>
  </si>
  <si>
    <t>COMPENSI PER ESPERTI E PER INCARICHI SPECIALI EX ART. 9 D.LGS. N. 303/1999</t>
  </si>
  <si>
    <t xml:space="preserve">2.1    SPESE CORRENTI </t>
  </si>
  <si>
    <t>2.1.1 FUNZIONAMENTO</t>
  </si>
  <si>
    <t>RIMBORSO SPESE PER MISSIONI NEL TERRITORIO NAZIONALE E ALL'ESTERO</t>
  </si>
  <si>
    <t>SPESE DI FUNZIONAMENTO DELLA SEGRETERIA DELLA CONFERENZA STATO-REGIONI</t>
  </si>
  <si>
    <t>SPESE DI FUNZIONAMENTO PER LA CONSULTA STATO-REGIONI DELL'ARCO ALPINO</t>
  </si>
  <si>
    <t>SPESE PER STUDI, INDAGINI E RILEVAZIONI</t>
  </si>
  <si>
    <t>RAPPORTI CON IL PARLAMENTO</t>
  </si>
  <si>
    <t>P.C.M. CAP. 820</t>
  </si>
  <si>
    <t>M.E.F. CAP. 2120 "FONDO PER LE SPESE DI NATURA OBBLIGATORIA DELLA PRESIDENZA DEL CONSIGLIO DEI MINISTRI"</t>
  </si>
  <si>
    <t xml:space="preserve">3.1    SPESE CORRENTI </t>
  </si>
  <si>
    <t>3.1.1 FUNZIONAMENTO</t>
  </si>
  <si>
    <t xml:space="preserve">RIMBORSO SPESE PER MISSIONI NEL TERRITORIO NAZIONALE E ALL'ESTERO, IVI COMPRESE QUELLE DEL MINISTRO </t>
  </si>
  <si>
    <t>SPESE PER ACQUISTO GIORNALI, RIVISTE E PERIODICI</t>
  </si>
  <si>
    <t>SPESE PER STUDI, INDAGINI E RILEVAZIONI E PER LE ATTIVITA' PARLAMENTARI</t>
  </si>
  <si>
    <t>SPESE DI RAPPRESENTANZA</t>
  </si>
  <si>
    <r>
      <t>4.1    SPESE CORRENTI</t>
    </r>
    <r>
      <rPr>
        <sz val="12"/>
        <rFont val="Tahoma"/>
        <family val="2"/>
      </rPr>
      <t xml:space="preserve"> </t>
    </r>
  </si>
  <si>
    <t>4.1.1 FUNZIONAMENTO</t>
  </si>
  <si>
    <t>RIMBORSO SPESE PER MISSIONI NEL TERRITORIO NAZIONALE E ALL'ESTERO, IVI COMPRESE QUELLE DEL MINISTRO</t>
  </si>
  <si>
    <t>SPESE DI FUNZIONAMENTO DELLA STRUTTURA DI MISSIONE ATTA A PREVENIRE L'INSORGERE DEL CONTENZIOSO E A RAFFORZARE IL COORDINAMENTO DELLE ATTIVITA' VOLTE ALLA RISOLUZIONE DELLE PROCEDURE D'INFRAZIONE</t>
  </si>
  <si>
    <t>SPESE PER SONDAGGI, RILEVAZIONI, ANALISI STATISTICHE, DOCUMENTAZIONE E MONITORAGGIO</t>
  </si>
  <si>
    <t xml:space="preserve">RETRIBUZIONI DEL PERSONALE IN SERVIZIO PRESSO LA STRUTTURA DI MISSIONE ATTA A PREVENIRE L'INSORGERE DEL CONTENZIOSO E A RAFFORZARE IL COORDINAMENTO DELLE ATTIVITA' VOLTE ALLA RISOLUZIONE DELLE PROCEDURE D'INFRAZIONE </t>
  </si>
  <si>
    <t>4.1.2 INTERVENTI</t>
  </si>
  <si>
    <t>SPESE PER I PROGETTI COFINANZIATI DALL'UNIONE EUROPEA</t>
  </si>
  <si>
    <t xml:space="preserve">RIFORME ISTITUZIONALI </t>
  </si>
  <si>
    <t>5.1    SPESE CORRENTI</t>
  </si>
  <si>
    <t>5.1.1 FUNZIONAMENTO</t>
  </si>
  <si>
    <t xml:space="preserve">SPESE PER STUDI, INDAGINI E RILEVAZIONI </t>
  </si>
  <si>
    <t>FUNZIONE PUBBLICA</t>
  </si>
  <si>
    <r>
      <t>Missione 032</t>
    </r>
    <r>
      <rPr>
        <i/>
        <sz val="11"/>
        <rFont val="Tahoma"/>
        <family val="2"/>
      </rPr>
      <t xml:space="preserve">:      Servizi istituzionali e generali delle amministrazioni pubbliche </t>
    </r>
  </si>
  <si>
    <t>6.1    SPESE CORRENTI</t>
  </si>
  <si>
    <t>6.1.1 FUNZIONAMENTO</t>
  </si>
  <si>
    <t>QUOTA ASSICURATIVA INAIL</t>
  </si>
  <si>
    <t>COMPENSO PER LAVORO STRAORDINARIO AL PERSONALE</t>
  </si>
  <si>
    <t>COMPENSI PER ESPERTI NOMINATI AI SENSI DELL'ART. 11, COMMA 3, DELLA LEGGE 6 LUGLIO 2002, N. 137</t>
  </si>
  <si>
    <t>ONERI PER IRAP SULLE COMPETENZE ACCESSORIE AL PERSONALE</t>
  </si>
  <si>
    <t>SOMMA OCCORRENTE PER LA CONCESSIONE DEI BUONI PASTO AL PERSONALE</t>
  </si>
  <si>
    <t>CONTRIBUTI PREVIDENZIALI A CARICO DELL'AMMINISTRAZIONE SULLE COMPETENZE ACCESSORIE AL PERSONALE</t>
  </si>
  <si>
    <t>SPESE PER LA CERTIFICAZIONE DEI COSTI CONTRATTUALI</t>
  </si>
  <si>
    <t>SPESE PER PARTICOLARI LAVORI UTILI ALLA RIFORMA DELLA PUBBLICA AMMINISTRAZIONE</t>
  </si>
  <si>
    <t>SPESE PER LA GESTIONE DELLE BANCHE DATI ISTITUZIONALI</t>
  </si>
  <si>
    <t>SPESE PER ONORARI E INDENNITA' DI MISSIONE AVVOCATURA DELLO STATO E AVVOCATI DELEGATI, NOTIFICAZIONI E COMUNICAZIONI, INDENNITÀ A TESTIMONI, ONORARI E INDENNITÀ DI MISSIONE A CONSULENTI TECNICI</t>
  </si>
  <si>
    <t>6.1.2 INTERVENTI</t>
  </si>
  <si>
    <t>SPESE PER IL PROGETTO PERLA PA</t>
  </si>
  <si>
    <t>SOMMA DA CORRISPONDERE AL CENTRO DI FORMAZIONE E STUDI - FORMEZ - PER LE ESIGENZE DI FUNZIONAMENTO</t>
  </si>
  <si>
    <t>SPESE PER IL FUNZIONAMENTO DELL'AGENZIA PER LA RAPPRESENTANZA NEGOZIALE DELLE PUBBLICHE AMMINISTRAZIONI</t>
  </si>
  <si>
    <t>ATTIVITA' PROGETTUALI PER L'ANTICORRUZIONE</t>
  </si>
  <si>
    <t>SOMMA DA CORRISPONDERE AL CENTRO DI FORMAZIONE E STUDI - FORMEZ - PER LE ESIGENZE DI SPESE DI NATURA OBBLIGATORIA E PER LA QUOTA DI ASSOCIAZIONE</t>
  </si>
  <si>
    <t>6.2    SPESE IN CONTO CAPITALE</t>
  </si>
  <si>
    <t>6.2.3 INVESTIMENTI</t>
  </si>
  <si>
    <t>SPESE PER ACQUISTO DI DOTAZIONI LIBRARIE</t>
  </si>
  <si>
    <t>SPESE PER IL FINANZIAMENTO DEI PROGETTI DI INNOVAZIONE TECNOLOGICA NELLE PUBBLICHE AMMINISTRAZIONI</t>
  </si>
  <si>
    <t>SOMME DESTINATE AL FINANZIAMENTO DEI PROGETTI STRATEGICI NEL SETTORE INFORMATICO (ART. 27, C. 1 E 2 LEGGE N. 3/2003)</t>
  </si>
  <si>
    <t>PROGRAMMA TRIENNALE DI RAFFORZAMENTO ED AMMODERNAMENTO DELLE AMMINISTRAZIONI PUBBLICHE NEL MEZZOGIORNO</t>
  </si>
  <si>
    <r>
      <t>Missione 001</t>
    </r>
    <r>
      <rPr>
        <i/>
        <sz val="11"/>
        <rFont val="Tahoma"/>
        <family val="2"/>
      </rPr>
      <t>: Organi costituzionali a rilevanza costituzionale e Presidenza del Consiglio dei ministri</t>
    </r>
  </si>
  <si>
    <r>
      <t>Programma 003</t>
    </r>
    <r>
      <rPr>
        <i/>
        <sz val="11"/>
        <rFont val="Tahoma"/>
        <family val="2"/>
      </rPr>
      <t xml:space="preserve">: Presidenza del Consiglio dei ministri </t>
    </r>
  </si>
  <si>
    <r>
      <t xml:space="preserve">Missione 024: </t>
    </r>
    <r>
      <rPr>
        <i/>
        <sz val="11"/>
        <rFont val="Tahoma"/>
        <family val="2"/>
      </rPr>
      <t>Diritti sociali, politiche sociali e famiglia</t>
    </r>
  </si>
  <si>
    <r>
      <t>Programma 005:</t>
    </r>
    <r>
      <rPr>
        <i/>
        <sz val="11"/>
        <rFont val="Tahoma"/>
        <family val="2"/>
      </rPr>
      <t xml:space="preserve"> Protezione sociale per particolari categorie (minoranze linguistiche)</t>
    </r>
  </si>
  <si>
    <r>
      <t xml:space="preserve">Missione 030:       </t>
    </r>
    <r>
      <rPr>
        <i/>
        <sz val="11"/>
        <rFont val="Tahoma"/>
        <family val="2"/>
      </rPr>
      <t>Giovani e Sport</t>
    </r>
  </si>
  <si>
    <r>
      <t>Programma 001</t>
    </r>
    <r>
      <rPr>
        <i/>
        <sz val="11"/>
        <rFont val="Tahoma"/>
        <family val="2"/>
      </rPr>
      <t>: Attività ricreative e sport</t>
    </r>
  </si>
  <si>
    <t xml:space="preserve">7.1    SPESE CORRENTI </t>
  </si>
  <si>
    <t>7.1.1 FUNZIONAMENTO</t>
  </si>
  <si>
    <t>SPESE DI FUNZIONAMENTO DELLA CONFERENZA STATO-CITTA'</t>
  </si>
  <si>
    <t>SPESE PER IL FEDERALISMO AMMINISTRATIVO</t>
  </si>
  <si>
    <t>SPESE PER IL FUNZIONAMENTO DEL COMITATO ISTITUZIONALE PARITETICO PER I PROBLEMI DELLE MINORANZE SLOVENE</t>
  </si>
  <si>
    <t>SPESE DI FUNZIONAMENTO DEI COMMISSARIATI DI GOVERNO NELLE REGIONI A STATUTO SPECIALE</t>
  </si>
  <si>
    <t>COMPENSI AI COMPONENTI DI NOMINA STATALE DELLE COMMISSIONI PARITETICHE PREVISTE DAGLI STATUTI DELLE REGIONI A STATUTO SPECIALE</t>
  </si>
  <si>
    <t xml:space="preserve">7.1.2   INTERVENTI </t>
  </si>
  <si>
    <t>FONDO PER LA VALORIZZAZIONE E LA PROMOZIONE DELLE AREE TERRITORIALI SVANTAGGIATE CONFINANTI CON LE REGIONI A STATUTO SPECIALE</t>
  </si>
  <si>
    <t>FONDO DI SVILUPPO PER LE ISOLE MINORI</t>
  </si>
  <si>
    <t>SPESE PER LE FUNZIONI TRASFERITE AI SENSI DELL'ART. 7, COMMA 19 DEL D.L. 31 MAGGIO 2010, N. 78 (EX E.I.M.)</t>
  </si>
  <si>
    <t>SPESE CONNESSE AGLI INTERVENTI DI TUTELA DELLE MINORANZE LINGUISTICHE STORICHE</t>
  </si>
  <si>
    <t>FONDO NAZIONALE PER LATUTELA DELLE MINORANZE LINGUISTICHE</t>
  </si>
  <si>
    <t>CONTRIBUTI RELATIVI ALLA QUOTA DEL 5 PER MILLE DELL'IMPOSTA SUL REDDITO DELLE PERSONE FISICHE DA DESTINARE ALLE ASSOCIAZIONI SPORTIVE DILETTANTISTICHE AMMESSE AI BENEFICI DI CUI ALL'ART. 3, COMMA 5, LETTERA C.BIS DELLA LEGGE 24 DICEMBRE 2007, N. 244 E SUCCESSIVE MODIFICAZIONI ED INTEGRAZIONI</t>
  </si>
  <si>
    <t>COMITATO ITALIANO PARALIMPICO</t>
  </si>
  <si>
    <t>CONTRIBUTO ALLA FONDAZIONE INTERNAZIONALE - AGENZIA MONDIALE ANTIDOPING - PER LA PROMOZIONE DELLA LOTTA AL DOPING</t>
  </si>
  <si>
    <t>SOMMA DA EROGARE PER L'ATTRIBUZIONE DELL'ASSEGNO STRAORDINARIO VITALIZIO INTITOLATO GIULIO ONESTI</t>
  </si>
  <si>
    <r>
      <t xml:space="preserve">7.2    SPESE IN CONTO CAPITALE </t>
    </r>
  </si>
  <si>
    <t>7.2.3 INVESTIMENTI</t>
  </si>
  <si>
    <t xml:space="preserve">FONDO PER IL SOSTEGNO AGLI INVESTIMENTI PER L'INNOVAZIONE NEGLI ENTI LOCALI </t>
  </si>
  <si>
    <t>FONDO PER L'ATTIVITA' DELLA "FONDAZIONE 20 MARZO 2006" RELATIVAMENTE ALL'UTILIZZO E ALLA VALORIZZAZIONE DEL PATRIMONIO COSTITUITO DAI BENI REALIZZATI, AMPLIATI O RISTRUTTURATI IN OCCASIONE DEI XX GIOCHI OLIMPICI INVERNALI E DEI IX GIOCHI PARALIMPICI</t>
  </si>
  <si>
    <t>POLITICHE PER LO SPORT</t>
  </si>
  <si>
    <t>MUTUI RELATIVI AD INTERVENTI DI CUI ALLA LEGGE N. 65/1987 E SUCCESSIVE MODIFICAZIONI ED INTEGRAZIONI</t>
  </si>
  <si>
    <t>FONDO PER GLI EVENTI SPORTIVI DI RILEVANZA INTERNAZIONALE</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</si>
  <si>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</si>
  <si>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r>
      <t>Missione 024</t>
    </r>
    <r>
      <rPr>
        <i/>
        <sz val="11"/>
        <rFont val="Tahoma"/>
        <family val="2"/>
      </rPr>
      <t>:      Diritti sociali, politiche sociali e famiglia</t>
    </r>
  </si>
  <si>
    <r>
      <t>Programma 008</t>
    </r>
    <r>
      <rPr>
        <i/>
        <sz val="11"/>
        <rFont val="Tahoma"/>
        <family val="2"/>
      </rPr>
      <t>: Promozione dei diritti e delle pari opportunità</t>
    </r>
  </si>
  <si>
    <t>8.1    SPESE CORRENTI</t>
  </si>
  <si>
    <t>8.1.1 FUNZIONAMENTO</t>
  </si>
  <si>
    <t>RIMBORSO SPESE PER MISSIONI NEL TERRITORIO NAZIONALE E ALL'ESTERO, IVI COMPRESE QUELLE DEL MINISTRO E DEL SOTTOSEGRETARIO DI STATO</t>
  </si>
  <si>
    <t>SPESE PER IL FUNZIONAMENTO DELLA COMMISSIONE NAZIONALE PER LA PARITÀ E LE PARI OPPORTUNITÀ TRA UOMO E DONNA IVI COMPRESI I COMPENSI AGLI ESPERTI ED AI CONSULENTI</t>
  </si>
  <si>
    <t>SPESE PER IL FUNZIONAMENTO DEL NUCLEO DI VALUTAZIONE E VERIFICA DEGLI INVESTIMENTI PUBBLICI</t>
  </si>
  <si>
    <t xml:space="preserve">8.1.2   INTERVENTI </t>
  </si>
  <si>
    <t>SOMME DA DESTINARE AL PIANO CONTRO LA VIOLENZA ALLE DONNE</t>
  </si>
  <si>
    <t>SPESE PER LE ATTIVITÀ DI CONTRASTO ALLA PEDOFILIA</t>
  </si>
  <si>
    <t>FONDO DESTINATO AL FINANZIAMENTO DEI PROGRAMMI DI ASSISTENZA E DI INTEGRAZIONE SOCIALE IN FAVORE DELLE VITTIME DI VIOLENZA E SFRUTTAMENTO NONCHÉ DELLE ALTRE FINALITÀ DI PROTEZIONE SOCIALE DEGLI IMMIGRATI (ART. 12 LEGGE 228/2003)</t>
  </si>
  <si>
    <t xml:space="preserve">SOMME PER IL FINANZIAMENTO DEL NUMERO VERDE DI PUBBLICA UTILITA' 114 EMERGENZA INFANZIA </t>
  </si>
  <si>
    <t>FONDO PER IL CONTRASTO E LA REPRESSIONE DI PRATICHE DI MUTILAZIONI GENITALI FEMMINILI</t>
  </si>
  <si>
    <t>SPESE RELATIVE AL PROGRAMMA SPECIALE DI ASSISTENZA PER GARANTIRE, IN VIA TRANSITORIA, ADEGUATE CONDIZIONI DI ALLOGGIO, DI VITTO E DI ASSISTENZA SANITARIA PER LE VITTIME DEI REATI RELATIVI ALLA RIDUZIONE O MANTENIMENTO IN SCHIAVITÙ O SERVITÙ OVVERO ALLA TRATTA DI PERSONA (ART. 13 LEGGE 228/2003)</t>
  </si>
  <si>
    <t>SPESE RELATIVE AI PROGETTI VOLTI A RIDURRE IL DISAGIO SOCIALE DELLA DONNA</t>
  </si>
  <si>
    <r>
      <t>SPESE PER IL FUNZIONAMENTO DELL'UFFICIO PER LA PROMOZIONE DELLA PARITÀ DI TRATTAMENTO E LA RIMOZIONE DELLE DISCRIMINAZIONI FONDATE SULLA RAZZA E SULL'ORIGINE ETNICA</t>
    </r>
    <r>
      <rPr>
        <b/>
        <sz val="9"/>
        <rFont val="Tahoma"/>
        <family val="2"/>
      </rPr>
      <t xml:space="preserve"> </t>
    </r>
  </si>
  <si>
    <t>SOMME DA DESTINARE ALL'OSSERVATORIO PER IL CONTRASTO DELLA PEDOFILIA E DELLA PORNOGRAFIA MINORILE E PER L'ATTUAZIONE E L'AVVIO DELLA RELATIVA BANCA DATI</t>
  </si>
  <si>
    <r>
      <t>Missione 015</t>
    </r>
    <r>
      <rPr>
        <i/>
        <sz val="11"/>
        <rFont val="Tahoma"/>
        <family val="2"/>
      </rPr>
      <t>:      Comunicazioni</t>
    </r>
  </si>
  <si>
    <r>
      <t>Programma 004</t>
    </r>
    <r>
      <rPr>
        <i/>
        <sz val="11"/>
        <rFont val="Tahoma"/>
        <family val="2"/>
      </rPr>
      <t>: Sostegno all'editoria</t>
    </r>
  </si>
  <si>
    <t xml:space="preserve">9.1    SPESE CORRENTI </t>
  </si>
  <si>
    <t>9.1.1 FUNZIONAMENTO</t>
  </si>
  <si>
    <t>9.1.2   INTERVENTI</t>
  </si>
  <si>
    <t>PROGETTI DI COMUNICAZIONE FINANZIATI DALL'UNIONE EUROPEA</t>
  </si>
  <si>
    <t>PREMI E SOVVENZIONI PER SCRITTORI, EDITORI, LIBRAI</t>
  </si>
  <si>
    <r>
      <t>9.2    SPESE IN CONTO CAPITALE</t>
    </r>
    <r>
      <rPr>
        <sz val="12"/>
        <rFont val="Tahoma"/>
        <family val="2"/>
      </rPr>
      <t xml:space="preserve"> </t>
    </r>
  </si>
  <si>
    <t>9.2.3 INVESTIMENTI</t>
  </si>
  <si>
    <t xml:space="preserve">PROGRAMMA DI GOVERNO </t>
  </si>
  <si>
    <r>
      <t>10.1    SPESE CORRENTI</t>
    </r>
    <r>
      <rPr>
        <sz val="12"/>
        <rFont val="Tahoma"/>
        <family val="2"/>
      </rPr>
      <t xml:space="preserve"> </t>
    </r>
  </si>
  <si>
    <t>10.1.1 FUNZIONAMENTO</t>
  </si>
  <si>
    <t>10.1.2 INTERVENTI</t>
  </si>
  <si>
    <t>PROGRAMMAZIONE E COORDINAMENTO DELLA POLITICA ECONOMICA</t>
  </si>
  <si>
    <t>11.1    SPESE CORRENTI</t>
  </si>
  <si>
    <t>11.1.1 FUNZIONAMENTO</t>
  </si>
  <si>
    <t>SPESE PER L'UNITA' TECNICA FINANZA DI PROGETTO</t>
  </si>
  <si>
    <t>SPESE PER IL NUCLEO TECNICO PER IL COORDINAMENTO DELLA POLITICA ECONOMICA</t>
  </si>
  <si>
    <t xml:space="preserve">SPESE PER IL NUCLEO DI CONSULENZA PER L'ATTUAZIONE DELLE LINEE GUIDA PER LA REGOLAZIONE DEI SERVIZI DI PUBBLICA UTILITA' </t>
  </si>
  <si>
    <t>SPESE PER IL FUNZIONAMENTO DEL COMITATO INTERMINISTERIALE PER LA PROGRAMMAZIONE ECONOMICA</t>
  </si>
  <si>
    <t>SPESE PER IL NUCLEO DI VALUTAZIONE E VERIFICA DEGLI INVESTIMENTI PUBBLICI</t>
  </si>
  <si>
    <t>SPESE PER IL POTENZIAMENTO DELLE ATTIVITA' E DEGLI STRUMENTI DI ANALISI E MONITORAGGIO DEL DIPARTIMENTO</t>
  </si>
  <si>
    <t>11.1.2 INTERVENTI</t>
  </si>
  <si>
    <t>SPESE PER ATTIVITA' O PROGRAMMI FINANZIATI CON FONDI DELL'UNIONE EUROPEA E DEL FONDO PER LE AREE SOTTOUTILIZZATE</t>
  </si>
  <si>
    <t xml:space="preserve">FONDO PER LA COSTITUZIONE E IL FUNZIONAMENTO DI UNITA' TECNICHE DI SUPPORTO ALLA PROGRAMMAZIONE, ALLA VALUTAZIONE ED AL MONITORAGGIO DEGLI INVESTIMENTI PUBBLICI </t>
  </si>
  <si>
    <t>11.2  SPESE IN CONTO CAPITALE</t>
  </si>
  <si>
    <t>11.2.3  INVESTIMENTI</t>
  </si>
  <si>
    <t>SPESE INFORMATICHE PER IL MONITORAGGIO DELLA FILIERA DEI FORNITORI DI OPERE DI LEGGE OBIETTIVO</t>
  </si>
  <si>
    <t xml:space="preserve">SOMME DESTINATE DAL CIPE AL FINANZIAMENTO DEGLI INVESTIMENTI PUBBLICI RELATIVI A PROGETTI DI INNOVAZIONE TECNOLOGICA </t>
  </si>
  <si>
    <t>PROTEZIONE CIVILE</t>
  </si>
  <si>
    <r>
      <t>Missione 008</t>
    </r>
    <r>
      <rPr>
        <i/>
        <sz val="11"/>
        <rFont val="Tahoma"/>
        <family val="2"/>
      </rPr>
      <t>:      Soccorso civile</t>
    </r>
  </si>
  <si>
    <r>
      <t>Programma 005</t>
    </r>
    <r>
      <rPr>
        <i/>
        <sz val="11"/>
        <rFont val="Tahoma"/>
        <family val="2"/>
      </rPr>
      <t>: Protezione civile</t>
    </r>
  </si>
  <si>
    <t>13.1    SPESE CORRENTI</t>
  </si>
  <si>
    <t>13.1.1 FUNZIONAMENTO</t>
  </si>
  <si>
    <t>STIPENDI ED EMOLUMENTI FISSI AL PERSONALE DEL RUOLO SPECIALE DI CUI ALL'ART. 9-TER DEL D.LGS 30/7/1999, N. 303</t>
  </si>
  <si>
    <t>EMOLUMENTI ACCESSORI AL PERSONALE DI CUI ALL'ART. 3 DEL D.LGS 30/3/2001 N. 165 IN SERVIZIO PRESSO IL DIPARTIMENTO DELLA PROTEZIONE CIVILE</t>
  </si>
  <si>
    <t xml:space="preserve">EMOLUMENTI ACCESSORI AL PERSONALE COMANDATO PRESSO IL DIPARTIMENTO DELLA PROTEZIONE CIVILE AI SENSI DELLE ORDINANZE DI PROTEZIONE CIVILE IN RELAZIONE A SITUAZIONI EMERGENZIALI </t>
  </si>
  <si>
    <t>SPESE PER ACCERTAMENTI SANITARI</t>
  </si>
  <si>
    <t>SPESE PER LA GESTIONE DEL SISTEMA INFORMATIVO</t>
  </si>
  <si>
    <t>SPESE PER LA PULIZIA E IGIENE DEGLI UFFICI NONCHE' LA MANUTENZIONE E RIPARAZIONE DI APPARECCHIATURE E ATTREZZATURE - FACCHINAGGIO</t>
  </si>
  <si>
    <t>SPESE   RELATIVE ALLE  UTENZE  DI  ACQUA,  ENERGIA ELETTRICA,  GAS,  TELEFONI  E ABBONAMENTI   TELEVISIVI,   NONCHÉ   SPESE  DA  SOSTENERSI  IN  APPLICAZIONE DI NORME DI LEGGE, DI REGOLAMENTI IVI COMPRESE QUELLE RELATIVE ALLO SMALTIMENTO DI RIFIUTI SOLIDI URBANI E DI RIFIUTI SPECIALI</t>
  </si>
  <si>
    <t>SPESE INERENTI I RAPPORTI DI COLLABORAZIONE COORDINATA E CONTINUATIVA PER ESIGENZE DI PROTEZIONE CIVILE NONCHE' PER IL FUNZIONAMENTO DELLE STRUTTURE E DEI COMITATI DI RIENTRO DALL'ORDINARIO PER LE EMERGENZE DI PROTEZIONE CIVILE</t>
  </si>
  <si>
    <t>ACQUISTO,  MANUTENZIONE,  NOLEGGIO ED ESERCIZIO DI MEZZI DI TRASPORTO NONCHÉ INSTALLAZIONE DI ACCESSORI,  PAGAMENTO  PREMI  ASSICURATIVI - IVI COMPRESI QUELLI RELATIVI AL PERSONALE IN MISSIONE IN OCCASIONE DELLE EMERGENZE - E COPERTURA RISCHI DEL CONDUCENTE E DEI TRASPORTATI. SPESE PER PERMESSI COMUNALI DI ACCESSO A ZONE A TRAFFICO LIMITATO</t>
  </si>
  <si>
    <t>ACQUISTO DI BANDIERE, DISTINTIVI, MEDAGLIE</t>
  </si>
  <si>
    <t>SPESE PER L'ATTIVITA' DI FUNZIONAMENTO DEGLI UFFICI E DI INTERPRETARIATO. ONERI PER L'OSPITALITA' DI VISITE E DELEGAZIONI</t>
  </si>
  <si>
    <t>SPESE POSTALI E TELEGRAFICHE  NONCHÉ PER  TELECOMUNICAZIONI DI EMERGENZA IVI COMPRESE QUELLE VIA SATELLITE</t>
  </si>
  <si>
    <t>MANUTENZIONE E CONDUZIONE DI IMMOBILI, IMPIANTI, ATTREZZATURE E MACCHINARI</t>
  </si>
  <si>
    <t>RIMBORSO  ALLE  AMMINISTRAZIONI PUBBLICHE ED ENTI DEGLI EMOLUMENTI CORRISPOSTI AL PERSONALE ASSEGNATO PRESSO IL DIPARTIMENTO DELLA PROTEZIONE CIVILE</t>
  </si>
  <si>
    <t>13.1.2 INTERVENTI</t>
  </si>
  <si>
    <t>SPESE DIRETTE A FRONTEGGIARE LO STATO DI EMERGENZA IN RELAZIONE AGLI EVENTI SISMICI CHE HANNO COLPITO LA REGIONE ABRUZZO</t>
  </si>
  <si>
    <t>FONDO PER LA PREVENZIONE DEL RISCHIO SISMICO</t>
  </si>
  <si>
    <t>SPESE DIRETTE A FRONTEGGIARE LO STATO DI EMERGENZA UMANITARIA NEL TERRITORIO NAZIONALE IN RELAZIONE ALL'ECCEZIONALE AFFLUSSO DI CITTADINI APPARTENENTI AI PAESI DEL NORD AFRICA</t>
  </si>
  <si>
    <t>SOMME DA TRASFERIRE PER LA RICOSTRUZIONE DELLE AREE COLPITE DAL SISMA DEL 20-29 MAGGIO 2012</t>
  </si>
  <si>
    <t>SPESE DIRETTE A FRONTEGGIARE LO STATO DI EMERGENZA NEL TERRITORIO DELL'ISOLA DEL GIGLIO (GR) IN RELAZIONE AL NAUFRAGIO DELLA NAVE COSTA-CONCORDIA</t>
  </si>
  <si>
    <t>SPESE CONNESSE ALLA REALIZZAZIONE DI RADAR METEREOLOGICI E COFINANZIAMENTO DELLE RETI DI MONITORAGGIO E SORVEGLIANZA DI INTERESSE NAZIONALE FIDUCIARIE DI PROTEZIONE CIVILE</t>
  </si>
  <si>
    <t>SPESE PER LA REALIZZAZIONE DI PROGETTI CO-FINANZIATI DALL'UNIONE EUROPEA PER LE ATTIVITÀ CONNESSE ALLA PROTEZIONE CIVILE</t>
  </si>
  <si>
    <t>SPESE DIRETTE A FRONTEGGIARE LO STATO DI EMERGENZA IN RELAZIONE AGLI EVENTI SISMICI DI CUI ALLE DELIBERE DEL CONSIGLIO DEI MINISTRI DEL 22 E 30 MAGGIO 2012</t>
  </si>
  <si>
    <t>SISTEMI  ABITATIVI, BENI  MOBILI E DI TELECOMUNICAZIONE DI EMERGENZA.  SPESE PER  ACQUISTO,  ADEGUAMENTO,  LEASING,  NOLEGGIO,  ESERCIZIO,   MANUTENZIONE - ANCHE   STRAORDINARIA   -   RIPARAZIONI,   RECUPERO, ALIENAZIONE,  TRASPORTO,   POSIZIONAMENTO, SPOSTAMENTO,  SORVEGLIANZA,  STOCCAGGIO,  NONCHÉ  PER LA PREDISPOSIZIONE DEI SITI E DELLE INSTALLAZIONI</t>
  </si>
  <si>
    <t xml:space="preserve">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449/1997  </t>
  </si>
  <si>
    <t xml:space="preserve">CONTRIBUTO DA CORRISPONDERE AI SOGGETTI PUBBLICI E PRIVATI CHE PROVVEDONO ALLA RIPARAZIONE O RICOSTRUZIONE DI EDIFICI ANCHE RURALI O DI OPERE PUBBLICHE UBICATI NELLE ZONE AD ELEVATO RISCHIO SISMICO, COME PREVISTO DALL'ART. 12  - COMMA 3 DELLA LEGGE N. 449/1997  </t>
  </si>
  <si>
    <t>ONERI CONNESSI ALL'ORGANIZZAZIONE DEL VERTICE "G8" IN ITALIA</t>
  </si>
  <si>
    <t>CONTRIBUTI AI GRUPPI, ASSOCIAZIONI, ENTI ED ORGANISMI DI VOLONTARIATO DI PROTEZIONE CIVILE CENSITI AI SENSI DEL D.M. 12/6/1990 PER L'ACQUISTO DI MEZZI ED ATTREZZATURE NECESSARIE PER L'ESPLETAMENTO DELLE ATTIVITÀ DI SOCCORSO IN CASO DI EMERGENZA</t>
  </si>
  <si>
    <t>SPESE CONNESSE ALLE ATTIVITÀ DI PREVISIONE, PREVENZIONE E SOCCORSO, IVI COMPRESI LA FORMAZIONE, L'ADDESTRAMENTO E LE ESERCITAZIONI, LA PARTECIPAZIONE A CORSI E/O CONVEGNI NAZIONALI DEI COMPONENTI DEI GRUPPI, ASSOCIAZIONI, ENTI ED ORGANISMI DI VOLONTARIATO DI PROTEZIONE CIVILE CENSITI AI SENSI DEL DECRETO MINISTERIALE 12 GIUGNO 1990</t>
  </si>
  <si>
    <t>ONERI CONNESSI ALL'ORGANIZZAZIONE DEL VERTICE "G8" NELLA CITTA' DI L'AQUILA</t>
  </si>
  <si>
    <t>SOMME PROVENIENTI DA DONAZIONI PRIVATE PER LA REALIZZAZIONE DI INTERVENTI DI PROTEZIONE CIVILE A SEGUITO DI DICHIARAZIONE DELLO STATO DI EMERGENZA</t>
  </si>
  <si>
    <t>13.2    SPESE IN CONTO CAPITALE</t>
  </si>
  <si>
    <t>13.2.3 INVESTIMENTI</t>
  </si>
  <si>
    <t>SPESE PER LA REALIZZAZIONE DI INTERVENTI INFRASTRUTTURALI PRIORITARIAMENTE CONNESSI ALLA RIDUZIONE DEL RISCHIO SISMICO E PER FAR FRONTE AD EVENTI STRAORDINARI NEI TERRITORI DEGLI ENTI LOCALI, DELLE AREE METROPOLITANE E DELLE CITTÀ D'ARTE</t>
  </si>
  <si>
    <t xml:space="preserve">SISTEMA NAZIONALE INTEGRATO DI PREVISIONE, PREVENZIONE E GESTIONE DELLE EMERGENZE </t>
  </si>
  <si>
    <t>SPESE PER LO SVILUPPO DEL SISTEMA INFORMATIVO</t>
  </si>
  <si>
    <t xml:space="preserve">FONDO REGIONALE DI PROTEZIONE CIVILE  </t>
  </si>
  <si>
    <t>SPESE PER ACQUISTO DI ATTREZZATURE E APPARECCHIATURE NON INFORMATICHE, DI MOBILIO E DOTAZIONI LIBRARIE</t>
  </si>
  <si>
    <t>CONTRIBUTI E/O FINANZIAMENTI PER FRONTEGGIARE INTERVENTI DI DIVERSA NATURA CONNESSI ALLE CALAMITÀ NATURALI ED ANTROPICHE CHE HANNO INTERESSATO IL TERRITORIO NAZIONALE, COME DISCIPLINATO DA SPECIFICHE NORME</t>
  </si>
  <si>
    <r>
      <t>POLITICHE ANTIDROGA</t>
    </r>
    <r>
      <rPr>
        <sz val="14"/>
        <rFont val="Tahoma"/>
        <family val="2"/>
      </rPr>
      <t xml:space="preserve"> </t>
    </r>
  </si>
  <si>
    <r>
      <t>Programma 004</t>
    </r>
    <r>
      <rPr>
        <i/>
        <sz val="11"/>
        <rFont val="Tahoma"/>
        <family val="2"/>
      </rPr>
      <t>: Lotta alle dipendenze</t>
    </r>
  </si>
  <si>
    <t>14.1    SPESE CORRENTI</t>
  </si>
  <si>
    <t>14.1.1 FUNZIONAMENTO</t>
  </si>
  <si>
    <t>14.1.2 INTERVENTI</t>
  </si>
  <si>
    <t>SOMME OCCORRENTI PER IL PAGAMENTO DI IMPEGNI PREGRESSI PER FINANZIARE I RAPPORTI GIA' IN PRECEDENZA COSTITUITI</t>
  </si>
  <si>
    <t>SPESE PER INTERVENTI SPECIFICI PER L'IMPLEMENTAZIONE DEL SISTEMA DI ALLERTA PRECOCE, SISTEMI DI COMUNICAZIONE E ATTIVITA' DI MONITORAGGIO</t>
  </si>
  <si>
    <t xml:space="preserve">FONDO PER L'INCIDENTALITA' NOTTURNA </t>
  </si>
  <si>
    <t>SPESE PER INTERVENTI DI COMUNICAZIONE E DOCUMENTAZIONE</t>
  </si>
  <si>
    <t>POLITICHE PER LA FAMIGLIA</t>
  </si>
  <si>
    <r>
      <t xml:space="preserve">Missione 024:       </t>
    </r>
    <r>
      <rPr>
        <i/>
        <sz val="11"/>
        <rFont val="Tahoma"/>
        <family val="2"/>
      </rPr>
      <t>Diritti sociali, politiche sociali e famiglia</t>
    </r>
  </si>
  <si>
    <r>
      <t>Programma 007</t>
    </r>
    <r>
      <rPr>
        <i/>
        <sz val="11"/>
        <rFont val="Tahoma"/>
        <family val="2"/>
      </rPr>
      <t>: Sostegno alla famiglia</t>
    </r>
  </si>
  <si>
    <t>15.1    SPESE CORRENTI</t>
  </si>
  <si>
    <t>15.1.1 FUNZIONAMENTO</t>
  </si>
  <si>
    <t>SPESE PER STUDI INDAGINI E RILEVAZIONI</t>
  </si>
  <si>
    <t>15.1.2 INTERVENTI</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</si>
  <si>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</si>
  <si>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 xml:space="preserve">SPESE DI FUNZIONAMENTO DELL'UFFICIO DELL'AUTORITA' GARANTE PER L'INFANZIA E L'ADOLESCENZA </t>
  </si>
  <si>
    <t xml:space="preserve">SPESE DI NATURA OBBLIGATORIA DELL'UFFICIO DELL'AUTORITA' GARANTE PER L'INFANZIA E L'ADOLESCENZA </t>
  </si>
  <si>
    <t>SOMME DA DESTINARE ALLE INIZIATIVE RELATIVE ALL'ANNO EUROPEO DELL'INVECCHIAMENTO ATTIVO E DELLA SOLIDARIETA' TRA LE GENERAZIONI</t>
  </si>
  <si>
    <t>FONDO PER IL SOSTEGNO DELLE ADOZIONI INTERNAZIONALI</t>
  </si>
  <si>
    <t>FONDO PER LE POLITICHE PER LA FAMIGLIA</t>
  </si>
  <si>
    <t>FONDO PER PIANO SERVIZI SOCIO-EDUCATIVI</t>
  </si>
  <si>
    <t>FONDO DI CREDITO PER I NUOVI NATI</t>
  </si>
  <si>
    <t>SOMME DA DESTINARE AD INTERVENTI PER ATTIVITA' DI COMPETENZA STATALE RELATIVE AL FONDO POLITICHE PER LA FAMIGLIA</t>
  </si>
  <si>
    <t>GIOVENTU' E SERVIZIO CIVILE NAZIONALE</t>
  </si>
  <si>
    <r>
      <t>Programma 002</t>
    </r>
    <r>
      <rPr>
        <i/>
        <sz val="11"/>
        <rFont val="Tahoma"/>
        <family val="2"/>
      </rPr>
      <t>: Incentivazione e sostegno alla gioventù</t>
    </r>
  </si>
  <si>
    <t>16.1    SPESE CORRENTI</t>
  </si>
  <si>
    <t>16.1.1 FUNZIONAMENTO</t>
  </si>
  <si>
    <t>SPESE PER LA VIGILANZA SULL'AGENZIA NAZIONALE GIOVANI (DECISIONE N. 1719/2006/CE) COMPRESA LA PARTECIPAZIONE ALLE RIUNIONI CONVOCATE DALL'UNIONE EUROPEA</t>
  </si>
  <si>
    <t>RIMBORSO SPESE PER MISSIONI NEL TERRITORIO NAZIONALE E ALL'ESTERO, IVI COMPRESE QUELLE DEL MINISTRO E DEL PERSONALE DI DIRETTA COLLABORAZIONE</t>
  </si>
  <si>
    <t>16.1.2 INTERVENTI</t>
  </si>
  <si>
    <t>FONDO SERVIZIO CIVILE NAZIONALE</t>
  </si>
  <si>
    <t>FONDO PER IL CREDITO AI GIOVANI</t>
  </si>
  <si>
    <t>FONDO PER LE POLITICHE GIOVANILI</t>
  </si>
  <si>
    <t>FONDO NAZIONALE PER LE COMUNITA' GIOVANILI</t>
  </si>
  <si>
    <t>FINANZIAMENTO DI AZIONI DI SISTEMA ED ATTIVITA' DI ASSISTENZA ALLE REGIONI ED AL SISTEMA DELLE AUTONOMIE LOCALI</t>
  </si>
  <si>
    <t>SOMMA OCCORRENTE PER L'ISTITUZIONE DEI FONDI PREVISTE DALLE LETTERE A) B) C) DELL'ART. 72 DELLA LEGGE 24 DICEMBRE 2007, N. 247</t>
  </si>
  <si>
    <t>SVILUPPO DELLE ECONOMIE TERRITORIALI E DELLE AREE URBANE</t>
  </si>
  <si>
    <r>
      <t>21.1    SPESE CORRENTI</t>
    </r>
    <r>
      <rPr>
        <sz val="12"/>
        <rFont val="Tahoma"/>
        <family val="2"/>
      </rPr>
      <t xml:space="preserve"> </t>
    </r>
  </si>
  <si>
    <t>21.1.1 FUNZIONAMENTO</t>
  </si>
  <si>
    <t>SPESE DI FUNZIONAMENTO DEL COMITATO INTERMINISTERIALE PER LE POLITICHE URBANE E DELLA SEGRETERIA TECNICA</t>
  </si>
  <si>
    <t>21.1.2   INTERVENTI</t>
  </si>
  <si>
    <t>SPESE PER IL COORDINAMENTO DELLE ATTIVITA' DI RICOSTRUZIONE E SVILUPPO DEL CRATERE AQUILANO</t>
  </si>
  <si>
    <t>SPESE PER LA SEGRETERIA TECNICA PER LE AZIONI CONNESSE ALLA VALORIZZAZIONE DELLE RISORSE NATURALI E CULTURALI PER L'ATTRATTIVITA' E LO SVILUPPO</t>
  </si>
  <si>
    <t xml:space="preserve">ATTIVITA' DI GESTIONE, EVOLUZIONE E AGGIORNAMENTO DELLE BANCHE DATI E SITI WEB RIGUARDANTI L'ECONOMIA DEI TERRITORI ITALIANI </t>
  </si>
  <si>
    <t>Variazioni</t>
  </si>
  <si>
    <t>SEGRETARIATO GENERALE</t>
  </si>
  <si>
    <t>1.1    SPESE CORRENTI</t>
  </si>
  <si>
    <t>1.1.1 FUNZIONAMENTO</t>
  </si>
  <si>
    <t>2120</t>
  </si>
  <si>
    <t>RETRIBUZIONI CORRISPOSTE PER LEGGE AL PRESIDENTE DEL CONSIGLIO DEI MINISTRI, AGLI EVENTUALI VICE PRESIDENTI, AI MINISTRI SENZA PORTAFOGLIO E AI SOTTOSEGRETARI DI STATO ALLA PRESIDENZA DEL CONSIGLIO DEI MINISTRI</t>
  </si>
  <si>
    <t xml:space="preserve">STIPENDI DEL PERSONALE, NON PROVENIENTE DA PUBBLICHE AMMINISTRAZIONI, DEGLI UFFICI DI DIRETTA COLLABORAZIONE DEL PRESIDENTE, DEGLI EVENTUALI VICE PRESIDENTI E DEL SOTTOSEGRETARIO DI STATO - SEGRETARIO DEL CONSIGLIO DEI MINISTRI </t>
  </si>
  <si>
    <t>CONTRIBUTI PREVIDENZIALI A CARICO DELL'AMMINISTRAZIONE SULLE COMPETENZE CORRISPOSTE AL PERSONALE DI DIRETTA COLLABORAZIONE</t>
  </si>
  <si>
    <t>ONERI PER IRAP SULLE COMPETENZE CORRISPOSTE AL PERSONALE DI DIRETTA COLLABORAZIONE</t>
  </si>
  <si>
    <t xml:space="preserve">TRATTAMENTO ECONOMICO ACCESSORIO DEL PERSONALE DEGLI UFFICI DI DIRETTA COLLABORAZIONE DEL PRESIDENTE, DEGLI EVENTUALI VICE PRESIDENTI E DEL SOTTOSEGRETARIO DI STATO - SEGRETARIO DEL CONSIGLIO DEI MINISTRI E DEI SOTTOSEGRETARI CON DELEGA DEL PRESIDENTE </t>
  </si>
  <si>
    <t>TRATTAMENTO ECONOMICO FONDAMENTALE E ACCESSORIO DEL PERSONALE, NON PROVENIENTE DA PUBBLICHE AMMINISTRAZIONI, DEGLI UFFICI DI DIRETTA COLLABORAZIONE DEI MINISTRI SENZA PORTAFOGLIO E DEI SOTTOSEGRETARI DI STATO ALLA PRESIDENZA DEL CONSIGLIO DEI MINISTRI</t>
  </si>
  <si>
    <t>RIMBORSO SPESE PER MISSIONI NEL TERRITORIO NAZIONALE E ALL'ESTERO DELLE AUTORITA' POLITICHE E DEL PERSONALE DEGLI UFFICI DI DIRETTA COLLABORAZIONE ORGANIZZATIVAMENTE RICONDUCIBILI AL SEGRETARIATO GENERALE</t>
  </si>
  <si>
    <t>RIMBORSO ALLE AMMINISTRAZIONI PUBBLICHE ED ENTI DEGLI EMOLUMENTI CORRISPOSTI AL  PERSONALE ASSEGNATO A TUTTI GLI UFFICI DI DIRETTA COLLABORAZIONE DELLE AUTORITA' POLITICHE</t>
  </si>
  <si>
    <t>RIMBORSO ALLE AMMINISTRAZIONI PUBBLICHE ED ENTI DEGLI EMOLUMENTI CORRISPOSTI AL  PERSONALE ASSEGNATO AL SEGRETARIATO GENERALE E AI DIPARTIMENTI</t>
  </si>
  <si>
    <t xml:space="preserve">SPESE CONNESSE CON MANIFESTAZIONI ED EVENTI PER LE CELEBRAZIONI DEL 150° ANNIVERSARIO DELL'UNITA' D'ITALIA </t>
  </si>
  <si>
    <t>CONTRIBUTI PREVIDENZIALI A CARICO DELL'AMMINISTRAZIONE SULLE RETRIBUZIONI CORRISPOSTE PER LEGGE AL PRESIDENTE DEL CONSIGLIO DEI MINISTRI, AGLI EVENTUALI VICE PRESIDENTI, AI MINISTRI SENZA PORTAFOGLIO E AI SOTTOSEGRETARI DI STATO ALLA PRESIDENZA DEL CONSIGLIO DEI MINISTRI</t>
  </si>
  <si>
    <t xml:space="preserve">SPESE RELATIVE ALLA GESTIONE/REALIZZAZIONE DI EVENTI ISTITUZIONALI RIGUARDANTI L'O.M.R.I. E L'ARALDICA PUBBLICA </t>
  </si>
  <si>
    <t>COMPENSI AD ESTRANEI ALL'AMMINISTRAZIONE PER ATTIVITÀ DI TRADUZIONE ED INTERPRETARIATO IVI COMPRESO IL RIMBORSO DEGLI ONERI DOCUMENTATI RELATIVI AD EVENTUALI TRASFERTE</t>
  </si>
  <si>
    <t>SPESE PER LE ESEQUIE DI STATO</t>
  </si>
  <si>
    <t>SPESE PER L'ACQUISTO DI QUOTIDIANI E PERIODICI</t>
  </si>
  <si>
    <t>ONERI PER IRAP SULLE RETRIBUZIONI CORRISPOSTE PER LEGGE AL PRESIDENTE DEL CONSIGLIO DEI MINISTRI, AGLI EVENTUALI VICE PRESIDENTI, AI MINISTRI SENZA PORTAFOGLIO E AI SOTTOSEGRETARI DI STATO ALLA PRESIDENZA DEL CONSIGLIO DEI MINISTRI</t>
  </si>
  <si>
    <t>SPESE CONNESSE ALL'EFFETTUAZIONE DEL TRASPORTO AEREO PER ESIGENZE DI STATO, PER RAGIONI SANITARIE D'URGENZA E PER FINALITA' DI SICUREZZA</t>
  </si>
  <si>
    <t>CONTRIBUTI PREVIDENZIALI A CARICO DELL'AMMINISTRAZIONE SUL TRATTAMENTO ECONOMICO DEL SEGRETARIO GENERALE E DEI VICESEGRETARI GENERALI</t>
  </si>
  <si>
    <t xml:space="preserve">RETRIBUZIONI DEL PERSONALE DI RUOLO </t>
  </si>
  <si>
    <t>CONTRIBUTI PREVIDENZIALI A CARICO DELL'AMMINISTRAZIONE SULLE RETRIBUZIONI DEL PERSONALE DI RUOLO</t>
  </si>
  <si>
    <t>TRATTAMENTO ECONOMICO DEL SEGRETARIO GENERALE E DEGLI EVENTUALI VICESEGRETARI GENERALI</t>
  </si>
  <si>
    <t>RIMBORSO SPESE PER MISSIONI NEL TERRITORIO NAZIONALE E ALL'ESTERO DEL PERSONALE IN SERVIZIO</t>
  </si>
  <si>
    <t xml:space="preserve">EMOLUMENTI PER LAVORO STRAORDINARIO AL PERSONALE  CONTRATTUALIZZATO IN SERVIZIO (ART. 84 CCNL) </t>
  </si>
  <si>
    <t xml:space="preserve">SPESE PER INDENNITA' AL PERSONALE NON MINISTERIALE (EX ART. 85 CCNL) </t>
  </si>
  <si>
    <t>FONDO PER I TRATTAMENTI ECONOMICI ACCESSORI DEL PERSONALE IN SERVIZIO (FONDO UNICO PRESIDENZA - F.U.P. - ART. 82 CCNL)</t>
  </si>
  <si>
    <t>ONERI PER IRAP SUL TRATTAMENTO ECONOMICO DEL SEGRETARIO GENERALE E DEI VICESEGRETARI GENERALI</t>
  </si>
  <si>
    <t xml:space="preserve">BENESSERE ORGANIZZATIVO E PROVVIDENZE AL PERSONALE </t>
  </si>
  <si>
    <t>EQUO INDENNIZZO AL PERSONALE CIVILE PER LA PERDITA DELLA INTEGRITÀ FISICA SUBITA PER INFERMITÀ CONTRATTA PER CAUSA DI SERVIZIO</t>
  </si>
  <si>
    <t>SPESE PER BUONI PASTO AL PERSONALE</t>
  </si>
  <si>
    <t>EMOLUMENTI PER LAVORO STRAORDINARIO AL PERSONALE DI CUI ALL'ART. 3 DEL D.LGS 30/3/2001 N. 165</t>
  </si>
  <si>
    <t>TRATTAMENTO ECONOMICO ACCESSORIO AL PERSONALE DIRIGENZIALE DI CUI ALL'ART. 3 DEL D.LGS. N. 165/2001</t>
  </si>
  <si>
    <t>CONTRIBUTI PREVIDENZIALI A CARICO DELL'AMMINISTRAZIONE SULLE COMPETENZE CORRISPOSTE PER I TRATTAMENTI ECONOMICI ACCESSORI DEL PERSONALE IN SERVIZIO (FONDO UNICO PRESIDENZA - F.U.P. - ART. 82 CCNL)</t>
  </si>
  <si>
    <t>ONERI PER IRAP SULLE COMPETENZE CORRISPOSTE PER I TRATTAMENTI ECONOMICI ACCESSORI DEL PERSONALE IN SERVIZIO (FONDO UNICO PRESIDENZA - F.U.P. - ART. 82 CCNL)</t>
  </si>
  <si>
    <t xml:space="preserve">SPESE PER LE ATTIVITA' FORMATIVE E DI ACCRESCIMENTO PROFESSIONALE </t>
  </si>
  <si>
    <t>S</t>
  </si>
  <si>
    <t>COMPENSI AI COMMISSARI E AI VICE COMMISSARI STRAORDINARI DI GOVERNO NOMINATI EX ART. 11 LEGGE N. 400/1988</t>
  </si>
  <si>
    <t>SPESE PER IL FUNZIONAMENTO DELLA COMMISSIONE PER L'ACCESSO AI DOCUMENTI AMMINISTRATIVI EX ART. 27 LEGGE N. 241/1990</t>
  </si>
  <si>
    <t>COPERTURA ASSICURATIVA INTEGRATIVA PER IL PERSONALE EX ART. 99 CCNL</t>
  </si>
  <si>
    <t xml:space="preserve">SPESE PER LITI, ARBITRAGGI, RISARCIMENTI ED ACCESSORI </t>
  </si>
  <si>
    <t>SPESE PER IL FUNZIONAMENTO DEL COMITATO NAZIONALE PER LA BIOETICA</t>
  </si>
  <si>
    <t>SPESE PER IL FUNZIONAMENTO DEL COMITATO NAZIONALE PER LA BIOSICUREZZA E LE BIOTECNOLOGIE E DELL'OSSERVATORIO NAZIONALE PER LA BIOSICUREZZA E LE BIOTECNOLOGIE</t>
  </si>
  <si>
    <t>SPESE PER IL FUNZIONAMENTO DEL COMMISSARIO STRAORDINARIO DEL GOVERNO PER IL COORDINAMENTO DI TUTTI GLI APPROFONDIMENTI DI CARATTERE AMBIENTALE, SANITARIO ED ECONOMICO RELATIVI ALL'ASSE FERROVIARIO TORINO-LIONE</t>
  </si>
  <si>
    <t>SPESE PER ESECUZIONI SENTENZE IN MATERIA DI PERSONALE NONCHE' PER INTERESSI LEGALI O RIVALUTAZIONE MONETARIA SULLE RETRIBUZIONI</t>
  </si>
  <si>
    <t>INDAGINI, RILEVAZIONI E SONDAGGI</t>
  </si>
  <si>
    <t>SPESE RELATIVE AD EVENTI ISTITUZIONALI ANCHE DI RILEVANZA INTERNAZIONALE</t>
  </si>
  <si>
    <t>SPESE PER FORNITURE E LAVORI TIPOGRAFICI, STAMPATI SPECIALI</t>
  </si>
  <si>
    <t>CANONI PER NOLEGGIO AUTOVETTURE DI SERVIZIO DI TUTELA E PER ASSICURARE LE FINALITA' ISTITUZIONALI</t>
  </si>
  <si>
    <t>SPESE POSTALI E TELEGRAFICHE</t>
  </si>
  <si>
    <t>CONSUMI E MANUTENZIONE STRAORDINARIA DELLE AUTOVETTURE PER IL SERVIZIO DI TUTELA E PER ASSICURARE LE FINALITA' ISTITUZIONALI</t>
  </si>
  <si>
    <t>FITTO DI LOCALI ED ONERI ACCESSORI</t>
  </si>
  <si>
    <t>SPESE RELATIVE ALLE UTENZE DI ACQUA, ENERGIA ELETTRICA, GAS ED ABBONAMENTI TELEVISIVI  NONCHÉ SPESE DA SOSTENERSI IN APPLICAZIONE DI NORME DI LEGGE, DI REGOLAMENTI IVI COMPRESE QUELLE RELATIVE ALLO SMALTIMENTO DEI RIFIUTI SOLIDI URBANI</t>
  </si>
  <si>
    <t>SPESE DI PULIZIA,  IGIENIZZAZIONE, DERATIZZAZIONE E DISINFESTAZIONE DEGLI IMMOBILI, LAVAGGIO TENDE E TAPPETI E SMALTIMENTO DEI RIFIUTI SPECIALI</t>
  </si>
  <si>
    <t>SPESE DI FACCHINAGGIO E TRASPORTO</t>
  </si>
  <si>
    <t>SPESE PER INCARICHI PROFESSIONALI IN MATERIE TECNICO-SPECIALISTICHE</t>
  </si>
  <si>
    <t>SPESE PER L'INSTALLAZIONE, LA GESTIONE E LA MANUTENZIONE DEGLI APPARATI TECNOLOGICI DELLE RETI INFORMATICHE E DI TELECOMUNICAZIONE E DEL SERVIZIO CALL CENTER</t>
  </si>
  <si>
    <t>SPESE INERENTI AL CONTENZIOSO RELATIVO AL RAPPORTO DI LAVORO DEL PERSONALE IN SERVIZIO PRESSO LA PRESIDENZA DEL CONSIGLIO DEI MINISTRI</t>
  </si>
  <si>
    <t>SPESE PER CANONI TELEFONICI, SATELLITARI E DI TELECOMUNICAZIONI</t>
  </si>
  <si>
    <t>SPESE PER PREMI ASSICURATIVI ED ONERI DI MOBILITÀ</t>
  </si>
  <si>
    <t>1.1.2   INTERVENTI</t>
  </si>
  <si>
    <t>FONDO PER L'INFORMATIZZAZIONE E LA CLASSIFICAZIONE DELLA NORMATIVA VIGENTE</t>
  </si>
  <si>
    <t>SPESE PER PROGETTI SETTORIALI E PER EVENTI DI PROMOZIONE DI NATURA CELEBRATIVA</t>
  </si>
  <si>
    <t>SPESE PER L'ATTUAZIONE DELLE FUNZIONI E LO SVOLGIMENTO DEI COMPITI DEL COMITATO PROMOTORE DELLE CELEBRAZIONI VERDIANE</t>
  </si>
  <si>
    <t>SOMME DESTINATE ALLA CONCESSIONE DI UN RICONOSCIMENTO AI CONGIUNTI DELLE VITTIME DELLE FOIBE</t>
  </si>
  <si>
    <t>CONTRIBUTO ALL'ASSOCIAZIONE NAZIONALE DEI COMBATTENTI E REDUCI (R.D.24/6/1923 N. 850)</t>
  </si>
  <si>
    <t>CONTRIBUTI AD ENTI ED ASSOCIAZIONI DIVERSE PER ASSEGNAZIONE DI QUOTA PARTE DELL'OTTO PER MILLE IRPEF DI PERTINENZA DELLO STATO</t>
  </si>
  <si>
    <t>CONTRIBUTO AL GRUPPO MEDAGLIE D'ORO AL VALORE MILITARE (L. 28/12/1995 N. 549)</t>
  </si>
  <si>
    <t>CONTRIBUTO ALL'ISTITUTO NASTRO AZZURRO (L. 28/12/1995 N. 549)</t>
  </si>
  <si>
    <t>SOMME PER I PREMI INTITOLATI A GIACOMO MATTEOTTI E PER IL FUNZIONAMENTO DELLE COMMISSIONI GIUDICATRICI E PER LA PROMOZIONE DEI PREMI (L. 5/10/2004 N. 255 ART. 2)</t>
  </si>
  <si>
    <t>SOMME DA DESTINARE AL RESTAURO DEL BLOCCO N. 21 DEL CAMPO DI AUSCHWITZ</t>
  </si>
  <si>
    <t>SPESE PER LA REALIZZAZIONE DI UN SISTEMA INTEGRATO PER LA GESTIONE IN RETE E L'INFORMATIZZAZIONE DEI CENTRI DI RISORSE BIOLOGICHE</t>
  </si>
  <si>
    <t>SOMME DESTINATE ALLA CONCESSIONE DI UNA MEDAGLIA D'ONORE AI CITTADINI ITALIANI MILITARI E CIVILI DEPORTATI E INTERNATI NEI LAGER NAZISTI E AI FAMILIARI DEI DECEDUTI NONCHE' ALLE SPESE DI FUNZIONAMENTO DEL COMITATO (L. 27/12/2006 N. 296 ART. 1 C. 1274/1276)</t>
  </si>
  <si>
    <t>1.1.5 ONERI COMUNI</t>
  </si>
  <si>
    <t>FONDO DI RISERVA</t>
  </si>
  <si>
    <t>FONDO PER LA REISCRIZIONE IN BILANCIO DEI RESIDUI PASSIVI PERENTI</t>
  </si>
  <si>
    <t>1.1.6 TRATTAMENTI DI QUIESCENZA, INTEGRATIVI E SOSTITUTIVI</t>
  </si>
  <si>
    <t>INDENNITÀ PER UNA SOLA VOLTA IN LUOGO DI PENSIONE, INDENNITÀ DI LICENZIAMENTO E TRATTAMENTO DI FINE RAPPORTO</t>
  </si>
  <si>
    <t>1.2    SPESE IN CONTO CAPITALE</t>
  </si>
  <si>
    <t>1.2.3 INVESTIMENTI</t>
  </si>
  <si>
    <t>ACQUISTO DI ARREDI DI UFFICIO, DI RAPPRESENTANZA, DI APPARECCHIATURE NONCHE' RESTAURO ARREDI</t>
  </si>
  <si>
    <t>SPESE PER IL COMPLETAMENTO DEL POLO NATATORIO VALCO SAN PAOLO</t>
  </si>
  <si>
    <t>SPESE DI MANUTENZIONE STRAORDINARIA DEGLI IMMOBILI</t>
  </si>
  <si>
    <t>SPESE PER LO SVILUPPO DEL SISTEMA INFORMATIVO E L'ACQUISTO DI SOFTWARE</t>
  </si>
  <si>
    <t>SPESE PER L'ADEGUAMENTO DELLE SEDI DOVUTO ALLE ESIGENZE FUNZIONALI DELLE AUTORITA' E DELLE STRUTTURE DELLA PRESIDENZA DEL CONSIGLIO DEI MINISTRI</t>
  </si>
  <si>
    <t>GESTIONE TRANSITORIA DEL MEMORIALE GIUSEPPE GARIBALDI A CAPRERA</t>
  </si>
  <si>
    <t>SPESE PER LA REALIZZAZIONE DELLE OPERE, DEGLI INTERVENTI E DELLE INIZIATIVE CONNESSI ALLE CELEBRAZIONI PER IL 150° ANNIVERSARIO DELL'UNITA' D'ITALIA</t>
  </si>
  <si>
    <t>1.3    PARTITE DI GIRO</t>
  </si>
  <si>
    <t>1.3.1 PARTITA DI GIRO</t>
  </si>
  <si>
    <t>ANTICIPAZIONI AL CASSIERE</t>
  </si>
  <si>
    <t xml:space="preserve">PARTE I^ - ENTRATA </t>
  </si>
  <si>
    <t>ENTRATE</t>
  </si>
  <si>
    <t>ENTRATE PROVENIENTI DAL BILANCIO DELLO STATO</t>
  </si>
  <si>
    <t>RESTITUZIONE, RIMBORSI, RECUPERI E CONCORSI VARI</t>
  </si>
  <si>
    <t>AVANZO DI ESERCIZIO PRESUNTO</t>
  </si>
  <si>
    <t xml:space="preserve"> </t>
  </si>
  <si>
    <t>PARTITE DI GIRO</t>
  </si>
  <si>
    <t xml:space="preserve">PARTE II^ - SPESA </t>
  </si>
  <si>
    <t>SPESE</t>
  </si>
  <si>
    <t>SPESE CORRENTI</t>
  </si>
  <si>
    <t>SPESE IN CONTO CAPITALE</t>
  </si>
  <si>
    <t>Capitoli</t>
  </si>
  <si>
    <t>MEF</t>
  </si>
  <si>
    <t>PCM</t>
  </si>
  <si>
    <t>FONDO PER LE SPESE DI FUNZIONAMENTO DELLA PRESIDENZA DEL CONSIGLIO DEI MINISTRI</t>
  </si>
  <si>
    <t>FONDO OCCORRENTE PER GLI INTERVENTI DELL'EDITORIA</t>
  </si>
  <si>
    <t>FONDO OCCORRENTE PER GLI INTERVENTI DEL SERVIZIO CIVILE NAZIONALE</t>
  </si>
  <si>
    <t>FONDO PER LE SPESE DI FUNZIONAMENTO DEL DIPARTIMENTO DELLA PROTEZIONE CIVILE</t>
  </si>
  <si>
    <t>FONDO OCCORRENTE PER GLI INVESTIMENTI DEL DIPARTIMENTO DELL'EDITORIA</t>
  </si>
  <si>
    <t>SOMME DA ASSEGNARE ALLA PRESIDENZA DEL CONSIGLIO DEI MINISTRI PER ONERI DERIVANTI DALLA CONCESSIONE DI CONTRIBUTI PER L'AMMORTAMENTO DI MUTUI CONTRATTI DALLE REGIONI A SEGUITO DI EVENTI CALAMITOSI</t>
  </si>
  <si>
    <t>SOMME ASSEGNATE ALLA PRESIDENZA DEL CONSIGLIO DEI MINISTRI PER GLI INVESTIMENTI IN MATERIA DI SPORT</t>
  </si>
  <si>
    <t>SOMME ASSEGNATE ALLA PRESIDENZA DEL CONSIGLIO DEI MINISTRI PER LE POLITICHE DI SOSTEGNO ALLA FAMIGLIA</t>
  </si>
  <si>
    <t>SOMME ASSEGNATE ALLA PRESIDENZA DEL CONSIGLIO DEI MINISTRI PER LE POLITICHE DELLE PARI OPPORTUNITA'</t>
  </si>
  <si>
    <t>SOMME ASSEGNATE ALLA PRESIDENZA DEL CONSIGLIO DEI MINISTRI PER LE POLITICHE DELLO SPORT</t>
  </si>
  <si>
    <t>SOMME ASSEGNATE ALLA PRESIDENZA DEL CONSIGLIO DEI MINISTRI PER LE POLITICHE DI INCENTIVAZIONE E SOSTEGNO ALLA GIOVENTU'</t>
  </si>
  <si>
    <t>FONDO PER LE SPESE DI NATURA OBBLIGATORIA DELLA PRESIDENZA DEL CONSIGLIO DEI MINISTRI</t>
  </si>
  <si>
    <t>SOMME ASSEGNATE ALLA PRESIDENZA DEL CONSIGLIO DEI MINISTRI PER L'ATTUAZIONE DELLE POLITICHE ANTIDROGA</t>
  </si>
  <si>
    <t>FONDO PER LE SPESE CONNESSE AGLI INTERVENTI DI TUTELA DELLE MINORANZE LINGUISTICHE STORICHE</t>
  </si>
  <si>
    <t>FONDO NAZIONALE PER LA TUTELA DELLE MINORANZE LINGUISTICHE</t>
  </si>
  <si>
    <t>FONDO PER LE SPESE DI FUNZIONAMENTO DEL CENTRO DI FORMAZIONE E STUDI - FORMEZ</t>
  </si>
  <si>
    <t>FONDO PER LE SPESE PER IL FUNZIONAMENTO DELL'AGENZIA PER LA RAPPRESENTANZA NEGOZIALE DELLE PUBBLICHE AMMINISTRAZIONI</t>
  </si>
  <si>
    <t xml:space="preserve">SOMMA DA ASSEGNARE ALLE ASSOCIAZIONI DILETTANTISTICHE RICONOSCIUTE DAL CONI AI FINI SPORTIVI QUALE QUOTA DEL 5 PER MILLE DELL'IMPOSTA SUL REDDITO DELLE PERSONE FISICHE </t>
  </si>
  <si>
    <t>SOMME ASSEGNATE ALLA PRESIDENZA DEL CONSIGLIO DEI MINISTRI PER SPESE DI FUNZIONAMENTO DELL'UFFICIO DELL'AUTORITA' GARANTE PER L'INFANZIA E L'ADOLESCENZA</t>
  </si>
  <si>
    <t>SOMME ASSEGNATE ALLA PRESIDENZA DEL CONSIGLIO DEI MINISTRI PER SPESE DI NATURA OBBLIGATORIA DELL'UFFICIO DELL'AUTORITA' GARANTE PER L'INFANZIA E L'ADOLESCENZA</t>
  </si>
  <si>
    <t>FONDO PER LE SPESE DI NATURA OBBLIGATORIA DEL DIPARTIMENTO DELLA PROTEZIONE CIVILE</t>
  </si>
  <si>
    <t>FONDO PER L'EMERGENZA RIFIUTI CAMPANIA</t>
  </si>
  <si>
    <t>SOMME DA ASSEGNARE ALLA PRESIDENZA DEL CONSIGLIO DEI MINISTRI PER INTERVENTI CONNESSI AGLI EVENTI SISMICI DEL MARZO 1982 IN CALABRIA, CAMPANIA E BASILICATA</t>
  </si>
  <si>
    <t xml:space="preserve">SOMME DA ASSEGNARE ALLA PRESIDENZA DEL CONSIGLIO DEI MINISTRI PER INTERVENTI CONNESSI AGLI EVENTI SISMICI DEL 29 APRILE 1984 IN UMBRIA E DEL 7 E 11 MAGGIO 1984 IN ABRUZZO, MOLISE, LAZIO E CAMPANIA </t>
  </si>
  <si>
    <t>SOMME DA ASSEGNARE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</si>
  <si>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FONDO RELATIVO AGLI INVESTIMENTI DI PERTINENZA DEL DIPARTIMENTO DELLA PROTEZIONE CIVILE</t>
  </si>
  <si>
    <t>SOMME DA ASSEGNARE ALLA PRESIDENZA DEL CONSIGLIO DEI MINISTRI PER LE SPESE PER LA REALIZZAZIONE DI INTERVENTI INFRASTRUTTURALI PRIORITARIAMENTE CONNESSI ALLA RIDUZIONE DEL RISCHIO SISMICO E PER FAR FRONTE AD EVENTI STRAORDINARI NEI TERRITORI DEGLI ENTI LOCALI, DELLE AREE METROPOLITANE E DELLE CITTA' D'ARTE</t>
  </si>
  <si>
    <t xml:space="preserve">FONDO PER LA PREVENZIONE DEL RISCHIO SISMICO </t>
  </si>
  <si>
    <t>FONDO PER LE SPESE DI NATURA OBBLIGATORIA DEL CENTRO DI FORMAZIONE E STUDI - FORMEZ</t>
  </si>
  <si>
    <t>ENTRATE EVENTUALI E DIVERSE</t>
  </si>
  <si>
    <t>SOMME PROVENIENTI DAL FONDO DI ROTAZIONE PER L'ATTUAZIONE DELLE POLITICHE COMUNITARIE</t>
  </si>
  <si>
    <t>CENTRI DI RESPONSABILITA'</t>
  </si>
  <si>
    <t>1 - SEGRETARIATO GENERALE</t>
  </si>
  <si>
    <r>
      <t>Missione 001</t>
    </r>
    <r>
      <rPr>
        <i/>
        <sz val="9"/>
        <color indexed="18"/>
        <rFont val="Tahoma"/>
        <family val="2"/>
      </rPr>
      <t>:      Organi costituzionali a rilevanza costituzionale e Presidenza del Consiglio dei ministri</t>
    </r>
  </si>
  <si>
    <r>
      <t>Programma 003</t>
    </r>
    <r>
      <rPr>
        <i/>
        <sz val="9"/>
        <color indexed="18"/>
        <rFont val="Tahoma"/>
        <family val="2"/>
      </rPr>
      <t>:  Presidenza del Consiglio dei ministri</t>
    </r>
  </si>
  <si>
    <t>2 - CONFERENZA STATO REGIONI</t>
  </si>
  <si>
    <t>3 - RAPPORTI CON IL PARLAMENTO</t>
  </si>
  <si>
    <t xml:space="preserve">4.1    SPESE CORRENTI </t>
  </si>
  <si>
    <t xml:space="preserve">5 - RIFORME ISTITUZIONALI </t>
  </si>
  <si>
    <t>6 - FUNZIONE PUBBLICA</t>
  </si>
  <si>
    <r>
      <t>Missione 032</t>
    </r>
    <r>
      <rPr>
        <i/>
        <sz val="9"/>
        <color indexed="18"/>
        <rFont val="Tahoma"/>
        <family val="2"/>
      </rPr>
      <t xml:space="preserve">:      Servizi istituzionali e generali delle amministrazioni pubbliche </t>
    </r>
  </si>
  <si>
    <r>
      <t>Programma 001</t>
    </r>
    <r>
      <rPr>
        <i/>
        <sz val="9"/>
        <color indexed="18"/>
        <rFont val="Tahoma"/>
        <family val="2"/>
      </rPr>
      <t>: Servizi generali, formativi, assistenza legale ed approvvigionamenti per le amministrazioni pubbliche</t>
    </r>
  </si>
  <si>
    <t>6.2.3  INVESTIMENTI</t>
  </si>
  <si>
    <r>
      <t>Programma 003</t>
    </r>
    <r>
      <rPr>
        <i/>
        <sz val="9"/>
        <color indexed="18"/>
        <rFont val="Tahoma"/>
        <family val="2"/>
      </rPr>
      <t xml:space="preserve">: Presidenza del Consiglio dei ministri </t>
    </r>
  </si>
  <si>
    <r>
      <t>Missione 024</t>
    </r>
    <r>
      <rPr>
        <i/>
        <sz val="9"/>
        <color indexed="18"/>
        <rFont val="Tahoma"/>
        <family val="2"/>
      </rPr>
      <t>:      Diritti sociali, politiche sociali e famiglia</t>
    </r>
  </si>
  <si>
    <r>
      <t>Programma 005</t>
    </r>
    <r>
      <rPr>
        <i/>
        <sz val="9"/>
        <color indexed="18"/>
        <rFont val="Tahoma"/>
        <family val="2"/>
      </rPr>
      <t>: Protezione sociale per particolari categorie (minoranze linguistiche)</t>
    </r>
  </si>
  <si>
    <t>7.1.1  FUNZIONAMENTO</t>
  </si>
  <si>
    <t xml:space="preserve">7.1.2  INTERVENTI </t>
  </si>
  <si>
    <t>7.2.3  INVESTIMENTI</t>
  </si>
  <si>
    <t>8 - PARI OPPORTUNITA'</t>
  </si>
  <si>
    <r>
      <t>Programma 003</t>
    </r>
    <r>
      <rPr>
        <i/>
        <sz val="9"/>
        <color indexed="18"/>
        <rFont val="Tahoma"/>
        <family val="2"/>
      </rPr>
      <t xml:space="preserve">:  Presidenza del Consiglio dei ministri </t>
    </r>
  </si>
  <si>
    <r>
      <t>Programma 008</t>
    </r>
    <r>
      <rPr>
        <i/>
        <sz val="9"/>
        <color indexed="18"/>
        <rFont val="Tahoma"/>
        <family val="2"/>
      </rPr>
      <t>: Promozione dei diritti e delle pari opportunità</t>
    </r>
  </si>
  <si>
    <t>9 - INFORMAZIONE ED EDITORIA</t>
  </si>
  <si>
    <r>
      <t>Missione 015</t>
    </r>
    <r>
      <rPr>
        <i/>
        <sz val="9"/>
        <color indexed="18"/>
        <rFont val="Tahoma"/>
        <family val="2"/>
      </rPr>
      <t>:      Comunicazioni</t>
    </r>
  </si>
  <si>
    <r>
      <t>Programma 004</t>
    </r>
    <r>
      <rPr>
        <i/>
        <sz val="9"/>
        <color indexed="18"/>
        <rFont val="Tahoma"/>
        <family val="2"/>
      </rPr>
      <t>: Sostegno all'editoria</t>
    </r>
  </si>
  <si>
    <t>9.1.1  FUNZIONAMENTO</t>
  </si>
  <si>
    <t>9.1.2  INTERVENTI</t>
  </si>
  <si>
    <t xml:space="preserve">9.2    SPESE IN CONTO CAPITALE </t>
  </si>
  <si>
    <t>9.2.3  INVESTIMENTI</t>
  </si>
  <si>
    <t xml:space="preserve">10 - PROGRAMMA DI GOVERNO </t>
  </si>
  <si>
    <r>
      <t>Programma 003</t>
    </r>
    <r>
      <rPr>
        <i/>
        <sz val="9"/>
        <color indexed="18"/>
        <rFont val="Tahoma"/>
        <family val="2"/>
      </rPr>
      <t>: Presidenza del Consiglio dei ministri</t>
    </r>
  </si>
  <si>
    <t xml:space="preserve">10.1    SPESE CORRENTI </t>
  </si>
  <si>
    <t>10.1.2  INTERVENTI</t>
  </si>
  <si>
    <t>11 - PROGRAMMAZIONE E COORDINAMENTO DELLA POLITICA ECONOMICA</t>
  </si>
  <si>
    <t>11.2   SPESE IN CONTO CAPITALE</t>
  </si>
  <si>
    <t>11.2.3 INVESTIMENTI</t>
  </si>
  <si>
    <t>13 - PROTEZIONE CIVILE</t>
  </si>
  <si>
    <r>
      <t>Missione 008</t>
    </r>
    <r>
      <rPr>
        <i/>
        <sz val="9"/>
        <color indexed="18"/>
        <rFont val="Tahoma"/>
        <family val="2"/>
      </rPr>
      <t>:      Soccorso civile</t>
    </r>
  </si>
  <si>
    <r>
      <t>Programma 005</t>
    </r>
    <r>
      <rPr>
        <i/>
        <sz val="9"/>
        <color indexed="18"/>
        <rFont val="Tahoma"/>
        <family val="2"/>
      </rPr>
      <t>: Protezione civile</t>
    </r>
  </si>
  <si>
    <r>
      <t>14 - POLITICHE ANTIDROGA</t>
    </r>
    <r>
      <rPr>
        <sz val="12"/>
        <rFont val="Tahoma"/>
        <family val="2"/>
      </rPr>
      <t xml:space="preserve"> </t>
    </r>
  </si>
  <si>
    <r>
      <t>Programma 004</t>
    </r>
    <r>
      <rPr>
        <i/>
        <sz val="9"/>
        <color indexed="18"/>
        <rFont val="Tahoma"/>
        <family val="2"/>
      </rPr>
      <t>: Lotta alle dipendenze</t>
    </r>
  </si>
  <si>
    <t>15 - POLITICHE PER LA FAMIGLIA</t>
  </si>
  <si>
    <r>
      <t>Missione 001</t>
    </r>
    <r>
      <rPr>
        <i/>
        <sz val="9"/>
        <color indexed="18"/>
        <rFont val="Tahoma"/>
        <family val="2"/>
      </rPr>
      <t>:       Organi costituzionali a rilevanza costituzionale e Presidenza del Consiglio dei ministri</t>
    </r>
  </si>
  <si>
    <r>
      <t>Programma 003</t>
    </r>
    <r>
      <rPr>
        <i/>
        <sz val="9"/>
        <color indexed="18"/>
        <rFont val="Tahoma"/>
        <family val="2"/>
      </rPr>
      <t>:   Presidenza del Consiglio dei ministri</t>
    </r>
  </si>
  <si>
    <r>
      <t xml:space="preserve">Missione 024:       </t>
    </r>
    <r>
      <rPr>
        <i/>
        <sz val="9"/>
        <color indexed="18"/>
        <rFont val="Tahoma"/>
        <family val="2"/>
      </rPr>
      <t>Diritti sociali, politiche sociali e famiglia</t>
    </r>
  </si>
  <si>
    <r>
      <t>Programma 007</t>
    </r>
    <r>
      <rPr>
        <i/>
        <sz val="9"/>
        <color indexed="18"/>
        <rFont val="Tahoma"/>
        <family val="2"/>
      </rPr>
      <t>:  Sostegno alla famiglia</t>
    </r>
  </si>
  <si>
    <t>15.1   SPESE CORRENTI</t>
  </si>
  <si>
    <t>16 - GIOVENTU' E SERVIZIO CIVILE NAZIONALE</t>
  </si>
  <si>
    <r>
      <t xml:space="preserve">Missione 030:      </t>
    </r>
    <r>
      <rPr>
        <i/>
        <sz val="9"/>
        <color indexed="18"/>
        <rFont val="Tahoma"/>
        <family val="2"/>
      </rPr>
      <t>Giovani e Sport</t>
    </r>
  </si>
  <si>
    <r>
      <t>Programma 002</t>
    </r>
    <r>
      <rPr>
        <i/>
        <sz val="9"/>
        <color indexed="18"/>
        <rFont val="Tahoma"/>
        <family val="2"/>
      </rPr>
      <t>: Incentivazione e sostegno alla gioventù</t>
    </r>
  </si>
  <si>
    <t>EVENTI SPORTIVI ANCHE A LIVELLO INTERNAZIONALE</t>
  </si>
  <si>
    <t>2.3    PARTITE DI GIRO</t>
  </si>
  <si>
    <t>2.3.1 PARTITA DI GIRO</t>
  </si>
  <si>
    <t>3.3    PARTITE DI GIRO</t>
  </si>
  <si>
    <t>3.3.1 PARTITA DI GIRO</t>
  </si>
  <si>
    <t>4.3    PARTITE DI GIRO</t>
  </si>
  <si>
    <t>4.3.1 PARTITA DI GIRO</t>
  </si>
  <si>
    <t>5.3    PARTITE DI GIRO</t>
  </si>
  <si>
    <t>5.3.1 PARTITA DI GIRO</t>
  </si>
  <si>
    <t>6.3    PARTITE DI GIRO</t>
  </si>
  <si>
    <t>6.3.1 PARTITA DI GIRO</t>
  </si>
  <si>
    <t>7.3    PARTITE DI GIRO</t>
  </si>
  <si>
    <t>7.3.1 PARTITA DI GIRO</t>
  </si>
  <si>
    <t>8.3    PARTITE DI GIRO</t>
  </si>
  <si>
    <t>8.3.1 PARTITA DI GIRO</t>
  </si>
  <si>
    <t>9.3    PARTITE DI GIRO</t>
  </si>
  <si>
    <t>9.3.1 PARTITA DI GIRO</t>
  </si>
  <si>
    <t>10.3    PARTITE DI GIRO</t>
  </si>
  <si>
    <t>10.3.1 PARTITA DI GIRO</t>
  </si>
  <si>
    <t>11.3    PARTITE DI GIRO</t>
  </si>
  <si>
    <t>11.3.1 PARTITA DI GIRO</t>
  </si>
  <si>
    <t>13.3    PARTITE DI GIRO</t>
  </si>
  <si>
    <t>13.3.1 PARTITA DI GIRO</t>
  </si>
  <si>
    <t>14.3    PARTITE DI GIRO</t>
  </si>
  <si>
    <t>14.3.1 PARTITA DI GIRO</t>
  </si>
  <si>
    <t>883</t>
  </si>
  <si>
    <t>15.3    PARTITE DI GIRO</t>
  </si>
  <si>
    <t>15.3.1 PARTITA DI GIRO</t>
  </si>
  <si>
    <t>16.3    PARTITE DI GIRO</t>
  </si>
  <si>
    <t>16.3.1 PARTITA DI GIRO</t>
  </si>
  <si>
    <t>21.3    PARTITE DI GIRO</t>
  </si>
  <si>
    <t>21.3.1 PARTITA DI GIRO</t>
  </si>
  <si>
    <t xml:space="preserve">20.1    SPESE CORRENTI </t>
  </si>
  <si>
    <t>21 - SVILUPPO DELLE ECONOMIE TERRITORIALI E DELLE AREE URBANE</t>
  </si>
  <si>
    <t>21.1.2 INTERVENTI</t>
  </si>
  <si>
    <t>Previsioni iniziali 2014</t>
  </si>
  <si>
    <t>SOMME PROVENIENTI DAI RISPARMI DI SPESA DERIVANTI DALLA RIDUZIONE DEI CONTRIBUTI AI PARTITI POLITICI PER L'ANNO 2013 DA DESTINARE AD INTERVENTI CONSEGUENTI AI DANNI PROVOCATI DA EVENTI SISMICI E CALAMITA' NATURALI CHE HANNO COLPITO IL TERRITORIO NAZIONALE A PARTIRE DAL 1° GENNAIO 2009</t>
  </si>
  <si>
    <t>FONDO OCCORRENTE PER IL FUNZIONAMENTO DELLA SCUOLA NAZIONALE DELL'AMMINISTRAZIONE</t>
  </si>
  <si>
    <t>SPESE PER L'ORGANIZZAZIONE E LA PARTECIPAZIONE A CONVEGNI ED ALTRE MANIFESTAZIONI</t>
  </si>
  <si>
    <t>FONDO PER LE SPESE DI FUNZIONAMENTO DELLA SCUOLA NAZIONALE DELL'AMMINISTRAZIONE</t>
  </si>
  <si>
    <t>FONDO PER LE SPESE DI NATURA OBBLIGATORIA DELLA SCUOLA NAZIONALE DELL'AMMINISTRAZIONE</t>
  </si>
  <si>
    <t>SPESE PER RIVISTE E ABBONAMENTI ON LINE</t>
  </si>
  <si>
    <t>SPESE PER ACQUISTO GIORNALI E PERIODICI</t>
  </si>
  <si>
    <t>SPESE PER PARTECIPAZIONE A CONVEGNI E AD ALTRE MANIFESTAZIONI</t>
  </si>
  <si>
    <t>FONDO PER PROMUOVERE E INCENTIVARE FORME DI ARTICOLAZIONE DELLA PRESTAZIONE LAVORATIVA VOLTE A CONCILIARE TEMPO DI VITA E DI LAVORO DI COMPETENZA STATALE</t>
  </si>
  <si>
    <t xml:space="preserve">RIMBORSO ALLA SOCIETÀ POSTE ITALIANE SPA DELLE AGEVOLAZIONI TARIFFARIE PER SPEDIZIONI POSTALI ALLE IMPRESE EDITRICI DI QUOTIDIANI E PERIODICI ISCRITTE AL REGISTRO DEGLI OPERATORI DI COMUNICAZIONE (ROC) NONCHÉ ALLE IMPRESE EDITRICI DI LIBRI </t>
  </si>
  <si>
    <t>SOMMA DA CORRISPONDERE ALLA SOCIETÀ POSTE ITALIANE SPA PER IL RATEO DI RIMBORSI PREGRESSI (DECRETO LEGGE N. 262/2006 CONVERTITO CON MODIFICAZIONI DALLA LEGGE N. 286/2006, ART. 33)</t>
  </si>
  <si>
    <t>SPESE PER L'ACQUISIZIONE DALLE AGENZIE DI STAMPA DI SERVIZI GIORNALISTICI E INFORMATIVI PER LA P.A. (LEGGE N. 237/1954 E SUCCESSIVE MODIFICAZIONI ED INTEGRAZIONI)</t>
  </si>
  <si>
    <t>SOMME DA DESTINARE AGLI ADEMPIMENTI PER ASSICURARE L'ESERCIZIO DEL DIRITTO DI VOTO DEI CITTADINI ITALIANI RESIDENTI ALL'ESTERO (ART. 19 DPR 2/4/2003 N. 104)</t>
  </si>
  <si>
    <t xml:space="preserve">MANUTENZIONE ORDINARIA DEGLI IMMOBILI, DEGLI IMPIANTI E DEI GIARDINI </t>
  </si>
  <si>
    <t>SPESE PER ACQUISIZIONE DI BANCHE DATI ON LINE, PUBBLICAZIONI DIGITALI, INFORMATIZZAZIONE CATALOGHI E PER IL FUNZIONAMENTO E VALORIZZAZIONE DELLA BIBLIOTECA CHIGIANA</t>
  </si>
  <si>
    <t>SPESE PER ACQUISTO E CONSERVAZIONE DI LIBRI E PUBBLICAZIONI PER LA DOTAZIONE DELLA BIBLIOTECA CHIGIANA</t>
  </si>
  <si>
    <t xml:space="preserve">FONDO PER L'ACCESSO AL CREDITO PER L'ACQUISTO DELLA PRIMA CASA DA PARTE DELLE GIOVANI COPPIE O DEI NUCLEI FAMILIARI MONOGENITORIALI CON FIGLI MINORI </t>
  </si>
  <si>
    <t>FONDO OCCORRENTE PER LE SPESE DI NATURA OBBLIGATORIA DELLA SCUOLA NAZIONALE DELLA PUBBLICA AMMINISTRAZIONE</t>
  </si>
  <si>
    <t>FONDO PER I TRATTAMENTI ECONOMICI ACCESSORI DEL PERSONALE IN SERVIZIO ALLA PROTEZIONE CIVILE (FONDO UNICO PRESIDENZA - F.U.P. - ART. 82 CCNL)</t>
  </si>
  <si>
    <t>CONTRIBUTI PREVIDENZIALI A CARICO DELL'AMMINISTRAZIONE SUI TRATTAMENTI ECONOMICI ACCESSORI DEL PERSONALE IN SERVIZIO ALLA PROTEZIONE CIVILE (FONDO UNICO PRESIDENZA - F.U.P. - ART. 82 CCNL)</t>
  </si>
  <si>
    <t>ONERI PER IRAP SUI TRATTAMENTI ECONOMICI ACCESSORI CORRISPOSTI AL PERSONALE IN SERVIZIO ALLA PROTEZIONE CIVILE (FONDO UNICO PRESIDENZA - F.U.P. - ART. 82 CCNL)</t>
  </si>
  <si>
    <t>SPESE CONNESSE ALLA GESTIONE DEL SERVIZIO DI TRASPORTO AEREO PER LE ESIGENZE DI MOBILITA' DEL DIPARTIMENTO DELLA PROTEZIONE CIVILE</t>
  </si>
  <si>
    <t>EMOLUMENTI AL PERSONALE IMPIEGATO NELLE EMERGENZE DI PROTEZIONE CIVILE</t>
  </si>
  <si>
    <t>SOMMA DA TRASFERIRE ALLA PRESIDENZA DEL CONSIGLIO DEI MINISTRI DESTINATE AL PAGAMENTO DELLE SPESE DERIVANTI DAL CONTENZIOSO RELATIVO ALLE BORSE DI STUDIO PER I MEDICI SPECIALIZZANDI</t>
  </si>
  <si>
    <t xml:space="preserve">SPESE  PER LA REALIZZAZIONE DI PROGRAMMI, PROGETTI E  MONITORAGGI FINALIZZATI ALLA PREVISIONE ED ALLA PREVENZIONE DI CALAMITÀ NONCHÉ  PER  LA SORVEGLIANZA   TECNICO-SCIENTIFICA DEI FENOMENI NATURALI </t>
  </si>
  <si>
    <t>SPESE PER LA DOCUMENTAZIONE, L'INFORMAZIONE DELLA POPOLAZIONE NEL TERRITORIO NAZIONALE E LA DIFFUSIONE DELLA CONOSCENZA DELLA PROTEZIONE CIVILE</t>
  </si>
  <si>
    <t>FITTO LOCALI ED ONERI ACCESSORI, IVI COMPRESE LE SPESE PER LE ASSICURAZIONI, IL SERVIZIO DI VIGILANZA E SICUREZZA</t>
  </si>
  <si>
    <t xml:space="preserve">SPESE RELATIVE ALLE RICORRENTI EMERGENZE </t>
  </si>
  <si>
    <t>SPESE PER ACQUISTO, MANUTENZIONE, RIPARAZIONE, LEASING, NOLEGGIO ED ESERCIZIO DI MEZZI AEREI IMPIEGATI NELLA LOTTA AGLI INCENDI BOSCHIVI</t>
  </si>
  <si>
    <t xml:space="preserve">SOMME DA CORRISPONDERE ALLA REGIONE CAMPANIA AI SENSI DELL'ART. 12, COMMA 9 DEL D.L. 2 MARZO 2012, N. 16, CONVERTITO, CON MODIFICAZIONI ED INTEGRAZIONI, DALLA LEGGE 24 APRILE 2012, N. 44  </t>
  </si>
  <si>
    <t>FONDO NAZIONALE INTEGRATIVO PER I COMUNI MONTANI</t>
  </si>
  <si>
    <t>SPESE PER IL FUNZIONAMENTO DELLA COMMISSIONE DI COORDINAMENTO EXPO MILANO 2015</t>
  </si>
  <si>
    <t>SPESE PER PROGETTAZIONI E SERVIZI RELATIVI AL PATRIMONIO IMMOBILIARE ED ALLA SICUREZZA DEI LUOGHI DI LAVORO</t>
  </si>
  <si>
    <t>CONFERENZA STATO REGIONI</t>
  </si>
  <si>
    <r>
      <t>Missione 003</t>
    </r>
    <r>
      <rPr>
        <i/>
        <sz val="11"/>
        <rFont val="Tahoma"/>
        <family val="2"/>
      </rPr>
      <t>:      Relazioni finanziarie con le autonomie territoriali</t>
    </r>
  </si>
  <si>
    <r>
      <t>Programma 001</t>
    </r>
    <r>
      <rPr>
        <i/>
        <sz val="11"/>
        <rFont val="Tahoma"/>
        <family val="2"/>
      </rPr>
      <t>: Erogazioni a enti territoriali per interventi di settore</t>
    </r>
  </si>
  <si>
    <t>SOMME DA DESTINARE AD ATTIVITA' DI COMUNICAZIONE ISTITUZIONALE DELLE AMMINISTRAZIONI DELLO STATO, IVI INCLUSE LE PUBBLICAZIONI SULL'ATTIVITA' DI GOVERNO</t>
  </si>
  <si>
    <t>SPESE INERENTI I SERVIZI TECNICI DEL CENTRO AUDIOVISIVI E CINETECA, RADIOELETTRICI, TELEX E GRAFICI</t>
  </si>
  <si>
    <t>ACQUISTO DI SERVIZI GIORNALISTICI E INFORMATIVI DA E PER L'ESTERO TRAMITE AGENZIE ITALIANE DI INFORMAZIONE (LEGGE N. 237/1954 E SUCCESSIVE MODIFICAZIONI ED INTEGRAZIONI)</t>
  </si>
  <si>
    <t xml:space="preserve">SPESE PER INTERVENTI VOLTI ALLA DIFFUSIONE DELLA NORMATIVA, DELLE OPPORTUNITA' E DEGLI STRUMENTI DELL'UNIONE EUROPEA PER I CITTADINI, IN ACCORDO CON LE ALTRE AMMINISTRAZIONI CENTRALI E PERIFERICHE NONCHE' CON ENTI PRIVATI </t>
  </si>
  <si>
    <t>SOMME ASSEGNATE ALLA PRESIDENZA DEL CONSIGLIO DEI MINISTRI PER IL COMPLETAMENTO DEGLI INTERVENTI DI RICOSTRUZIONE CONNESSI AL SISMA DEL 26 OTTOBRE 2012 IN CALABRIA E BASILICATA</t>
  </si>
  <si>
    <t>FONDO PER INTERVENTI PER LA RICOSTRUZIONE E MESSA IN SICUREZZA DEL TERRITORIO NELLE ZONE INTERESSATE DA EVENTI EMERGENZIALI PREGRESSI</t>
  </si>
  <si>
    <t>FONDO STRAORDINARIO PER GLI INTERVENTI DI SOSTEGNO ALL'EDITORIA</t>
  </si>
  <si>
    <t>SOMME TRASFERITE ALLA PRESIDENZA DEL CONSIGLIO DEI MINISTRI AL FINE DI PROMUOVERE LA CONOSCENZA DEGLI EVENTI DELLA PRIMA GUERRA MONDIALE IN FAVORE DELLE FUTURE GENERAZIONI</t>
  </si>
  <si>
    <t>SOMME TRASFERITE ALLA PRESIDENZA DEL CONSIGLIO DEI MINISTRI AL FINE DI CONSENTIRE LA MESSA IN SICUREZZA, IL RESTAURO E IL RIPRISTINO DEL DECORO DEI LUOGHI DELLA MEMORIA PER LA CELEBRAZIONE DEL CENTENARIO DELLA PRIMA GUERRA MONDIALE</t>
  </si>
  <si>
    <t>SOMME TRASFERITE ALLA PRESIDENZA DEL CONSIGLIO DEI MINISTRI PER IL FONDO DI GARANZIA PER I MUTUI RELATIVI ALLA COSTRUZIONE, AMPLIAMENTO, ATTREZZATURA E ACQUISTO DI IMPIANTI SPORTIVI  COMPRESA L'ACQUISIZIONE DI AREE DA PARTE DI SOCIETA' O ASSOCIAZIONI SPORTIVE O SOGGETTO PUBBLICO O PRIVATO CHE PERSEGUA FINALITA' SPORTIVE</t>
  </si>
  <si>
    <t>SOMME DA DESTINARE ALLA PROMOZIONE ED ALLA CONOSCENZA DEGLI EVENTI DELLA PRIMA GUERRA MONDIALE IN FAVORE DELLE FUTURE GENERAZIONI</t>
  </si>
  <si>
    <t xml:space="preserve">SPESE PER LA MESSA IN SICUREZZA, IL RESTAURO ED IL RIPRISTINO DEL DECORO DEI LUOGHI DELLA MEMORIA PER LA CELEBRAZIONE DEL CENTENARIO DELLA PRIMA GUERRA MONDIALE </t>
  </si>
  <si>
    <t>SOMME DA DESTINARE AD INTERVENTI FINANZIATI DALL'UNIONE EUROPEA</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</si>
  <si>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</si>
  <si>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 xml:space="preserve">FONDO PER GLI INTERVENTI, LA RICOSTRUZIONE E MESSA IN SICUREZZA DEL TERRITORIO NELLE ZONE INTERESSATE DA EVENTI EMERGENZIALI PREGRESSI </t>
  </si>
  <si>
    <t>FONDO PER IL COMPLETAMENTO DEGLI INTERVENTI DI RICOSTRUZIONE NELLE REGIONI CALABRIA E BASILICATA A SEGUITO DELL'EVENTO SISMICO DEL 26 OTTOBRE 2012</t>
  </si>
  <si>
    <t>CONTRIBUTI ALLE IMPRESE RADIOFONICHE ED ALLE IMPRESE TELEVISIVE (LEGGE N. 67/1987 E SUCCESSIVE MODIFICAZIONI ED INTEGRAZIONI)</t>
  </si>
  <si>
    <t>CONTRIBUTI ALLE IMPRESE EDITRICI DI QUOTIDIANI E PERIODICI (LEGGE N. 250/1990 E SUCCESSIVE MODIFICAZIONI ED INTEGRAZIONI; DECRETO LEGGE N. 63/2012 CONVERTITO CON MODIFICAZIONI  DALLA LEGGE N. 103/2012)</t>
  </si>
  <si>
    <t>SOMME DA DESTINARE AL CREDITO D'IMPOSTA PER ACQUISTO CARTA (LEGGE N. 350/2003, ART. 4, COMMI 181 E SS.)</t>
  </si>
  <si>
    <t>SOMME DA CORRISPONDERE A TITOLO DI RIMBORSO DELLE RIDUZIONI TARIFFARIE CONCESSE ALLE IMPRESE RADIOFONICHE E TELEVISIVE (LEGGE N. 67/1987 E SUCCESSIVE MODIFICAZIONI ED INTEGRAZIONI)</t>
  </si>
  <si>
    <t>CONTRIBUTO A FAVORE DELL'EDITORIA SPECIALE PERIODICA PER NON VEDENTI PRODOTTA CON CARATTERI TIPOGRAFICI NORMALI SU NASTRO MAGNETICO E IN BRAILLE (LEGGE N. 266/2005, ART. 1, COMMA 462)</t>
  </si>
  <si>
    <t>CONTRIBUTO ALL'ASSOCIAZIONE DELLA STAMPA ESTERA (LEGGE N. 291/1978)</t>
  </si>
  <si>
    <t>SOMMA DA CORRISPONDERE ALLA RAI IN ATTUAZIONE DEGLI ACCORDI DI COLLABORAZIONE IN MATERIA RADIO-TELEVISIVA FRA LA REPUBBLICA ITALIANA E LA REPUBBLICA DI S. MARINO (ACCORDO INTERNAZIONALE DEL 5 MARZO 2008)</t>
  </si>
  <si>
    <t>CONTRIBUTI SUI MUTUI CONCESSI DAGLI ISTITUTI ED AZIENDE DI CREDITO IN FAVORE DELLE IMPRESE EDITORIALI PER L'ESTINZIONE DEI DEBITI EMERGENTI DAL BILANCIO AL 31 DICEMBRE 1990 (LEGGE N. 67/1987, ART. 12)</t>
  </si>
  <si>
    <t>FONDO ISTITUITO PRESSO LA PRESIDENZA DEL CONSIGLIO DEI MINISTRI PER LA CORRESPONSIONE DI CONTRIBUTI IN CONTO INTERESSI SUI FINANZIAMENTI DESTINATI ALLO SVILUPPO DEL SETTORE DELLA STAMPA QUOTIDIANA E PERIODICA (LEGGE N. 416/1981 E SUCCESSIVE MODIFICAZIONI ED INTEGRAZIONI)</t>
  </si>
  <si>
    <t>FONDO PER LE AGEVOLAZIONI DI CREDITO ALLE IMPRESE DEL SETTORE EDITORIALE (LEGGE N. 62/2001, ART. 5)</t>
  </si>
  <si>
    <r>
      <t>SPESE PER IL FUNZIONAMENTO DELL'UNITA' PER LA SEMPLIFICAZIONE E LA QUALITA' DELLA REGOLAZIONE</t>
    </r>
    <r>
      <rPr>
        <b/>
        <sz val="9"/>
        <rFont val="Tahoma"/>
        <family val="2"/>
      </rPr>
      <t xml:space="preserve"> </t>
    </r>
  </si>
  <si>
    <t>SPESE PER L'ORGANIZZAZIONE DELLE VISITE UFFICIALI NONCHÉ PER LA PARTECIPAZIONE A VERTICI, CONVEGNI, CONGRESSI, CONFERENZE, COMITATI, INCONTRI ED ALTRE MANIFESTAZIONI IN ITALIA ED ALL'ESTERO DEL PRESIDENTE E DEI VICEPRESIDENTI DEL CONSIGLIO DEI MINISTRI E DELLE RISPETTIVE DELEGAZIONI, NONCHE' PER LA GESTIONE E CONDUZIONE DELL'ALLOGGIO PRESIDENZIALE</t>
  </si>
  <si>
    <r>
      <t>Missione 003</t>
    </r>
    <r>
      <rPr>
        <i/>
        <sz val="9"/>
        <color indexed="18"/>
        <rFont val="Tahoma"/>
        <family val="2"/>
      </rPr>
      <t>:      Relazioni finanziarie con le autonomie territoriali</t>
    </r>
  </si>
  <si>
    <r>
      <t>Programma 001</t>
    </r>
    <r>
      <rPr>
        <i/>
        <sz val="9"/>
        <color indexed="18"/>
        <rFont val="Tahoma"/>
        <family val="2"/>
      </rPr>
      <t>: Erogazioni a enti territoriali per interventi di settore</t>
    </r>
  </si>
  <si>
    <t>SOMME ASSEGNATE ALLA PRESIDENZA DEL CONSIGLIO DEI MINISTRI PER LA GESTIONE ED IMPLEMENTAZIONE DEL PORTALE NORMATTIVA E DEL PROGETTO X-LEGES</t>
  </si>
  <si>
    <t>7 - AFFARI REGIONALI , AUTONOMIE E SPORT</t>
  </si>
  <si>
    <r>
      <t>Missione 030</t>
    </r>
    <r>
      <rPr>
        <i/>
        <sz val="9"/>
        <color indexed="18"/>
        <rFont val="Tahoma"/>
        <family val="2"/>
      </rPr>
      <t>:      Giovani e Sport</t>
    </r>
  </si>
  <si>
    <r>
      <t>Programma 001</t>
    </r>
    <r>
      <rPr>
        <i/>
        <sz val="9"/>
        <color indexed="18"/>
        <rFont val="Tahoma"/>
        <family val="2"/>
      </rPr>
      <t>: Attività ricreative e sport</t>
    </r>
  </si>
  <si>
    <t>FONDO PER LE EMERGENZE NAZIONALI</t>
  </si>
  <si>
    <t>SOMME OCCORRENTI PER IL FINANZIAMENTO DELLE INIZIATIVE PROMOSSE DALLA CONFEDERAZIONE DELLE ASSOCIAZIONI COMBATTENTISTICHE E PARTIGIANE PER LA CELEBRAZIONE DEL SETTANTESIMO ANNIVERSARIO DELLA RESISTENZA E DELLA GUERRA DI LIBERAZIONE</t>
  </si>
  <si>
    <t>FONDO PER I NUOVI NATI</t>
  </si>
  <si>
    <t>3.1.2 INTERVENTI</t>
  </si>
  <si>
    <t>INTERVENTI PER PROMUOVERE LA CONOSCENZA DELLE PROCEDURE PARLAMENTARI</t>
  </si>
  <si>
    <t>FONDO PER IL COMPLETAMENTO E LO SVILUPPO DEL PROGETTO X-LEGES</t>
  </si>
  <si>
    <t>SPESE PER LA REALIZZAZIONE DI INTERVENTI E PROGETTI FINANZIATI DAL PIANO DI AZIONE E COESIONE (PAC), IVI INCLUSE ANCHE LE SPESE PER L'ASSISTENZA TECNICA</t>
  </si>
  <si>
    <t>RETRIBUZIONI DEL PERSONALE IN SERVIZIO PRESSO LA STRUTTURA DI MISSIONE PER GLI ANNIVERSARI DI INTERESSE NAZIONALE</t>
  </si>
  <si>
    <t>SPESE PER IL FUNZIONAMENTO DELLA STRUTTURA DI MISSIONE PER GLI ANNIVERSARI DI INTERESSE NAZIONALE</t>
  </si>
  <si>
    <t>SPESE PER L'ORGANIZZAZIONE DELLE ATTIVITA' DEL SEMESTRE DI PRESIDENZA UE</t>
  </si>
  <si>
    <t>SOMME DA DESTINARE ALL'IMPLEMENTAZIONE DEL SISTEMA DI MONITORAGGIO FINANZIARIO DI CUI ALL'ART. 176, COMMA 3, LETT. E) DEL D.LGS. N. 163/2006, E ALL'ART. 36, COMMA 4, DEL D.L. N. 90/2014</t>
  </si>
  <si>
    <t>SPESE DI FUNZIONAMENTO DELLA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</si>
  <si>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RETRIBUZIONI DEL PERSONALE IN SERVIZIO PRESSO 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</si>
  <si>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SOMME ASSEGNATE ALLA PRESIDENZA DEL CONSIGLIO DEI MINISTRI PER IL PIANO DI AZIONE E COESIONE RIVOLTO ALLA PROMOZIONE E REALIZZAZIONE DI PROGETTI PROMOSSI DAI GIOVANI PER ASSICURARE IL FINANZIAMENTO DELLE ISTANZE NELL'AMBITO DELLE PROCEDURE "GIOVANI PER IL SOCIALE" E "GIOVANI PER LA VALORIZZAZIONE DEI BENI PUBBLICI"</t>
  </si>
  <si>
    <t>SPESE PER IL FUNZIONAMENTO DELLA STRUTTURA DI MISSIONE CONTRO IL DISSESTO IDROGEOLOGICO E PER LO SVILUPPO DELLE INFRASTRUTTURE IDRICHE</t>
  </si>
  <si>
    <t>RETRIBUZIONI DEL PERSONALE IN SERVIZIO PRESSO LA STRUTTURA DI MISSIONE CONTRO IL DISSESTO IDROGEOLOGICO E PER LO SVILUPPO DELLE INFRASTRUTTURE IDRICHE</t>
  </si>
  <si>
    <t>SPESE PER IL FUNZIONAMENTO DELLA STRUTTURA DI MISSIONE PER IL COORDINAMENTO DEI PROCESSI DI RICOSTRUZIONE E SVILUPPO NEI TERRITORI COLPITI DAL SISMA DEL 6 APRILE 2009, LO SVILUPPO DEI TRAFFICI CONTAINERIZZATI NEL PORTO DI TARANTO E LO SVOLGIMENTO DELLE FUNZIONI DI AUTORITA' DI GESTIONE DEL POIN - ATTRATTORI CULTURALI, NATURALI E DEL TURISMO</t>
  </si>
  <si>
    <t>RETRIBUZIONI DEL PERSONALE IN SERVIZIO PRESSO LA STRUTTURA DI MISSIONE PER IL COORDINAMENTO DEI PROCESSI DI RICOSTRUZIONE E SVILUPPO NEI TERRITORI COLPITI DAL SISMA DEL 6 APRILE 2009, LO SVILUPPO DEI TRAFFICI CONTAINERIZZATI NEL PORTO DI TARANTO E LO SVOLGIMENTO DELLE FUNZIONI DI AUTORITA' DI GESTIONE DEL POIN - ATTRATTORI CULTURALI, NATURALI E DEL TURISMO</t>
  </si>
  <si>
    <t>SPESE PER IL FUNZIONAMENTO DELLA STRUTTURA DI MISSIONE PER IL COORDINAMENTO E IMPULSO NELL'ATTUAZIONE DI INTERVENTI DI RIQUALIFICAZIONE DELL'EDILIZIA SCOLASTICA</t>
  </si>
  <si>
    <t>RETRIBUZIONI DEL PERSONALE IN SERVIZIO PRESSO LA STRUTTURA DI MISSIONE PER IL COORDINAMENTO E IMPULSO NELL'ATTUAZIONE DI INTERVENTI DI RIQUALIFICAZIONE DELL'EDILIZIA SCOLASTICA</t>
  </si>
  <si>
    <t>Previsioni iniziali 2015</t>
  </si>
  <si>
    <t>CO.FO.G.</t>
  </si>
  <si>
    <t>CODIFICA</t>
  </si>
  <si>
    <t>Liv. 1</t>
  </si>
  <si>
    <t>Liv. 2</t>
  </si>
  <si>
    <t>Liv. 3</t>
  </si>
  <si>
    <t>Cat.</t>
  </si>
  <si>
    <t>TITOLO I</t>
  </si>
  <si>
    <t>1.1 SPESE CORRENTI</t>
  </si>
  <si>
    <t>TITOLO II</t>
  </si>
  <si>
    <t>TITOLO III</t>
  </si>
  <si>
    <t>01</t>
  </si>
  <si>
    <t>02</t>
  </si>
  <si>
    <t>03</t>
  </si>
  <si>
    <t>05</t>
  </si>
  <si>
    <t>12</t>
  </si>
  <si>
    <t>21</t>
  </si>
  <si>
    <t>1</t>
  </si>
  <si>
    <t>04</t>
  </si>
  <si>
    <t>10</t>
  </si>
  <si>
    <t>4</t>
  </si>
  <si>
    <t>8</t>
  </si>
  <si>
    <t>3</t>
  </si>
  <si>
    <t>7</t>
  </si>
  <si>
    <t>07</t>
  </si>
  <si>
    <t>2</t>
  </si>
  <si>
    <t>06</t>
  </si>
  <si>
    <t>22</t>
  </si>
  <si>
    <t>VERSAMENTO ALL'ENTRATA DELLO STATO ED IN FAVORE DI ALTRI ENTI</t>
  </si>
  <si>
    <t>9</t>
  </si>
  <si>
    <t>-</t>
  </si>
  <si>
    <t>6</t>
  </si>
  <si>
    <t>SOMMA DA CORRISPONDERE ALLA PRESIDENZA DEL CONSIGLIO DEI MINISTRI RELATIVA A QUOTA PARTE DELL'IMPORTO DELL'8 PER MILLE DEL GETTITO IRPEF DA UTILIZZARE DALLO STATO PER INTERVENTI STRAORDINARI PER FAME NEL MONDO, CALAMITA' NATURALI, ASSISTENZA AI RIFUGIATI E COINSERVAZIONE DI BENI CULTURALI</t>
  </si>
  <si>
    <t>SOMME DA ASSEGNARE ALLA PRESIDENZA DEL CONSIGLIO DEI MINISTRI PER ONERI DERIVANTI DALLA CONCESSIONE DI CONTRIBUTI PER L'AMMORTAMENTO DI MUTUI DIVERSI DA QUELLI ATTIVATI A SEGUITO DI CALAMITA' NATURALI TRASFERITI AL MINISTERO DELL'ECONOMIA E DELLE FINANZE</t>
  </si>
  <si>
    <t>749</t>
  </si>
  <si>
    <t>PARI OPPORTUNITA'</t>
  </si>
  <si>
    <t>INFORMAZIONE ED EDITORIA</t>
  </si>
  <si>
    <t>FONDO PER LO SVILUPPO E LA CAPILLARE DIFFUSIONE DELLA PRATICA SPORTIVA A TUTTE LE ETA' E TRA TUTTI GLI STRATI DELLA POPOLAZIONE (ART. 64 D.L. N. 83/2012)</t>
  </si>
  <si>
    <t>REALIZZAZIONE DI INIZIATIVE PER VELOCIZZARE I PROCESSI ATTUATIVI E DIFFONDERE I RISULTATI DELL'AZIONE DI GOVERNO ED IN MATERIA DI PROGRAMMAZIONE STRATEGICA</t>
  </si>
  <si>
    <t xml:space="preserve">SPESE PER PUBBLICAZIONI ISTITUZIONALI, STRUMENTI DI COMUNICAZIONE E SONDAGGI </t>
  </si>
  <si>
    <t>PARTECIPAZIONE ALLE SPESE DELL'ISTITUTO EUROPEO DI AMMINISTRAZIONE PUBBLICA DI MAASTRICHT</t>
  </si>
  <si>
    <t>SPESE PER LA REALIZZAZIONE DI INIZIATIVE DI VALORIZZAZIONE, DIFFUSIONE E CONFRONTO IN TEMA DI RIFORME COSTITUZIONALI ED ISTITUZIONALI, DI RILEVAZIONE DEI LORO EFFETTI, NONCHE' DI ANALISI, DOCUMENTAZIONE E RICERCA SU ISTITUZIONI INTERNAZIONALI ED EUROPEE</t>
  </si>
  <si>
    <t>POLITICHE EUROPEE</t>
  </si>
  <si>
    <t>4 - POLITICHE EUROPEE</t>
  </si>
  <si>
    <t>SPESE PER IL SERVIZIO DI PIANTE INTERNO</t>
  </si>
  <si>
    <t>SPESE PER IL SERVIZIO DI ANAGRAFICA DELLE POSTAZIONI E DI ARREDI</t>
  </si>
  <si>
    <t>ONERI PER LA COPERTURA ASSICURATIVA INTEGRATIVA PER IL PERSONALE EX ART. 99 C.C.N.L.</t>
  </si>
  <si>
    <t>ONERI DERIVANTI DALLA CONCESSIONE DI CONTRIBUTI PER L'AMMORTAMENTO DI MUTUI DIVERSI DA QUELLI ATTIVATI A SEGUITO DI CALAMITA' NATURALI</t>
  </si>
  <si>
    <t xml:space="preserve">FONDO DI SOLIDARIETA' NAZIONALE - INTERVENTI INDENNIZZATORI IN AGRICOLTURA </t>
  </si>
  <si>
    <t>ENTRATE DERIVANTI DA TRASFERIMENTI STATO</t>
  </si>
  <si>
    <t>CATEGORIA 1</t>
  </si>
  <si>
    <t>ENTRATE CORRENTI</t>
  </si>
  <si>
    <t>CATEGORIA 2</t>
  </si>
  <si>
    <t>ENTRATE IN CONTO CAPITALE</t>
  </si>
  <si>
    <t>RESTITUZIONI, RIMBORSI, RECUPERI E CONCORSI VARI</t>
  </si>
  <si>
    <t>ENTRATE DERIVANTI DA MOVIMENTI DI TESORERIA</t>
  </si>
  <si>
    <t>SOMMA DA ASSEGNARE ALLA PRESIDENZA DEL CONSIGLIO DEI MINISTRI PER IL FINANZIAMENTO DELLE INIZIATIVE PROMOSSE DALLA CONFEDERAZIONE DELLE ASSOCIAZIONI COMBATTENTISTICHE E PARTIGIANE PER LE CELEBRAZIONI DEL SETTANTESIMO ANNIVERSARIO DELLA RESISTENZA E DELLA GUERRA DI LIBERAZIONE</t>
  </si>
  <si>
    <t>AFFARI REGIONALI, AUTONOMIE E SPORT</t>
  </si>
  <si>
    <t>INTERVENTI PER LO SVILUPPO DELLA CAPACITA' AMMINISTRATIVA COMPLEMENTARI A QUELLI POSTI IN ESSERE CON LA PROGRAMMAZIONE COMUNITARIA</t>
  </si>
  <si>
    <t>SPESE CONNESSE CON IL MONITORAGGIO, L'IMPULSO E IL COORDINAMENTO DELL'ATTUAZIONE DEL PROGRAMMA</t>
  </si>
  <si>
    <t>SOMME RELATIVE AI PROGETTI DI METODI DI VALUTAZIONE PERSONALE (D.LGS. 150/2009)</t>
  </si>
  <si>
    <t>SPESE PER LA REALIZZAZIONE DI ATTIVITA', CONTRIBUTI OBBLIGATORI E VOLONTARI PER PARTECIPAZIONE ITALIANA AD ORGANISMI EUROPEI E INTERNAZIONALI</t>
  </si>
  <si>
    <t>FONDO PER GLI INTERVENTI A FAVORE DI CITTADINI ILLUSTRI CHE VERSANO IN STATO DI PARTICOLARE NECESSITÀ (L. 8/8/1985 N. 440 - L. 27/12/2006 N. 296 ART. 1 C. 1277)</t>
  </si>
  <si>
    <t xml:space="preserve">SPESE PER ACCERTAMENTI SANITARI OBBLIGATORI DEL PERSONALE E PER GLI ADEMPIMENTI DI CUI AL D.LGS. 81/2008  </t>
  </si>
  <si>
    <t>SOMME DA CORRISPONDERE ALLA RAI PER I SERVIZI SPECIALI AGGIUNTIVI A QUELLI IN CONCESSIONE FINALIZZATI ALL'OFFERTA TELEVISIVA E MULTIMEDIALE PER L'ESTERO (LEGGE N. 103/1975, ART. 19 PUNTO C)</t>
  </si>
  <si>
    <t>SPESE PER LA DEFINIZIONE DEI RIMBORSI DOVUTI PER ANNI PREGRESSI, A FAVORE DEGLI ENTI GESTORI PER LE RIDUZIONI TARIFFARIE SUI CONSUMI DI ENERGIA ELETTRICA RICONOSCIUTE AD IMPRESE RADIOFONICHE E TELEVISIVE</t>
  </si>
  <si>
    <t>SOMMA DA ASSEGNARE ALLA PRESIDENZA DEL CONSIGLIO DEI MINISTRI PER LA DEFINIZIONE DEI RIMBORSI DOVUTI, PER ANNI PREGRESSI, A FAVORE DEGLI ENTI GESTORI PER LE RIDUZIONI TARIFFARIE SUI CONSUMI DI ENERGIA ELETTRICA RICONOSCIUTI AD IMPRESE RADIOFONICHE E TELEVISIVE</t>
  </si>
  <si>
    <t>SPESE DI COMUNICAZIONE PER IL SEMESTRE EUROPEO DI PRESIDENZA ITALIANA</t>
  </si>
  <si>
    <t>ONERI PER IRAP SULLE RETRIBUZIONI DEL PERSONALE DI RUOLO</t>
  </si>
  <si>
    <t>ACQUISTO DI BENI DI CONSUMO E DI SERVIZI STRUMENTALI AL FUNZIONAMENTO DEGLI UFFICI ED ALLE ESIGENZE ISTITUZIONALI E DI DECORO DELLE AUTORITÀ POLITICHE PRESENTI PRESSO LE SEDI DELLA PRESIDENZA DEL CONSIGLIO DEI MINISTRI</t>
  </si>
  <si>
    <t>SPESE PER LO SVILUPPO DELLE INFRASTRUTTURE DI RETI INFORMATICHE, DI TELECOMUNICAZIONE E RADIOTELEVISIONE; PER L'ACQUISTO DEI RELATIVI APPARATI INCLUSI LE CENTRALI TELEFONICHE, TERMINALI E APPARATI MULTIMEDIALI</t>
  </si>
  <si>
    <t>SPESE PER LA REALIZZAZIONE DI OPERE, INTERVENTI ED INIZIATIVE COFINANZIATI DALLA SOCIETA' ARCUS</t>
  </si>
  <si>
    <t>SPESE PER RIVISTE, PUBBLICAZIONI E ABBONAMENTI ON-LINE</t>
  </si>
  <si>
    <t>SPESE DI FUNZIONAMENTO E COMPENSI AI COMPONENTI DEL COMITATO DEI GARANTI (ART. 21 D.LGS. N. 29/93)</t>
  </si>
  <si>
    <t>SOMME DA CORRISPONDERE ALLA RAI PER I SERVIZI SPECIALI AGGIUNTIVI A QUELLI IN CONCESSIONE ALLE REGIONI AUTONOME FRIULI VENEZIA GIULIA E VALLE D'AOSTA (LEGGE N. 103/1975, ART. 19, PUNTO C)</t>
  </si>
  <si>
    <t>SOMME ASSEGNATE ALLA PRESIDENZA DEL CONSIGLIO DEI MINISTRI PER LA COSTITUZIONE DEL FONDO PER L'ATTUAZIONE DEL PIANO NAZIONALE PER LA RIQUALIFICAZIONE E LA RIGENERAZIONE DELLE AREE URBANE DEGRADATE</t>
  </si>
  <si>
    <t>SOMME ASSEGNATE ALLA PRESIDENZA DEL CONSIGLIO DEI MINISTRI PER IL FINANZIAMENTO DELLE ATTIVITA' ISTITUZIONALI DEL COMITATO PARALIMPICO NAZIONALE</t>
  </si>
  <si>
    <t>FONDO PER L'ATTUAZIONE DEL PIANO NAZIONALE PER LA RIQUALIFICAZIONE SOCIALE E CULTURALE DELLE AREE URBANE DEGRADATE</t>
  </si>
  <si>
    <t>SPESE INERENTI I PROGETTI SPERIMENTALI E INNOVATIVI SU RISORSE TRASFERITE DALL'ANAC</t>
  </si>
  <si>
    <t>IL CAPITOLO E' ARTICOLATO NEI SEGUENTI PIANI GESTIONALI:</t>
  </si>
  <si>
    <t>PG 01 "INDENNITA' E RIMBORSO SPESE DI TRASPORTO PER MISSIONI NEL TERRITORIO NAZIONALE"</t>
  </si>
  <si>
    <t>PG 02 "MISSIONI ESTERO NON SOGGETTE A LIMITE "</t>
  </si>
  <si>
    <t xml:space="preserve">Variazioni </t>
  </si>
  <si>
    <t xml:space="preserve">Competenza </t>
  </si>
  <si>
    <t>Cassa</t>
  </si>
  <si>
    <t>Previsioni iniziali 2016</t>
  </si>
  <si>
    <t>Capitolo</t>
  </si>
  <si>
    <t>CAP. 245</t>
  </si>
  <si>
    <t>PG 01 "MISSIONI NEL TERRITORIO NAZIONALE ED ALL'ESTERO SOGGETTE A LIMITE "</t>
  </si>
  <si>
    <t>PG 02 "VIAGGI DI MINISTRI E SOTTOSEGRETARI NON PARLAMENTARI NON RESIDENTI A ROMA"</t>
  </si>
  <si>
    <t>PG 03 "DIARIA SOGGIORNO DI MINISTRI E SOTTOSEGRETARI NON PARLAMENTARI NON RESIDENTI A ROMA "</t>
  </si>
  <si>
    <t>PG 04 "MISSIONI ESTERO NON SOGGETTE A LIMITE "</t>
  </si>
  <si>
    <t>CAP. 272</t>
  </si>
  <si>
    <t>PG 02 "MISSIONI ALL' ESTERO ESCLUSE DAL LIMITE"</t>
  </si>
  <si>
    <t>PG 03 "SEMESTRE PRESIDENZA EUROPEA"</t>
  </si>
  <si>
    <t>CAP. 306</t>
  </si>
  <si>
    <t>CAP. 339</t>
  </si>
  <si>
    <t>PG 02 "VMISSIONI PER ATTIVITA' ISPETTIVA ( NON SOTTOPOSTE A LIMITE)"</t>
  </si>
  <si>
    <t>PG 03 "MISSIONI ALL' ESTERO ESCLUSE DAL LIMITE"</t>
  </si>
  <si>
    <t>PG 04 "DIARIA SOGGIORNO DI MINISTRI E SOTTOSEGRETARI NON PARLAMENTARI NON RESIDENTI A ROMA"</t>
  </si>
  <si>
    <t>PG 05 "VIAGGI DI MINISTRI E SOTTOSEGRETARI NON PARLAMENTARI NON RESIDENTI A ROMA"</t>
  </si>
  <si>
    <t>PG 02 "DIARIA SOGGIORNO DI MINISTRI E SOTTOSEGRETARI NON PARLAMENTARI NON RESIDENTI A ROMA"</t>
  </si>
  <si>
    <t>PG 03 "VIAGGI DI MINISTRI E SOTTOSEGRETARI NON PARLAMENTARI NON RESIDENTI A ROMA"</t>
  </si>
  <si>
    <t>PG 04 "MISSIONI ESTERO NON SOGGETTE A LIMITE"</t>
  </si>
  <si>
    <t>PG 02 "MISSIONI ALL'ESTERO ESCLUSE DAL LIMITE "</t>
  </si>
  <si>
    <t>PG 01 "INDENNITA' E RIMBORSO SPESE DI TRASPORTO PER MISSIONI NEL TERRITORIO NAZIONALE "</t>
  </si>
  <si>
    <t>PG 02 "MISSIONI ESTERO NON SOGGETTE A LIMITE"</t>
  </si>
  <si>
    <t>PG 01 "INDENNITA' E RIMBORSO SPESE DI TRASPORTO PER MISSIONI NEL TERRITORIO NAZIONALE , IVI COMPRESE QUELLE DEL MINISTRO"</t>
  </si>
  <si>
    <t>PG 043"DIARIA SOGGIORNO DI MINISTRI E SOTTOSEGRETARI NON PARLAMENTARI NON RESIDENTI A ROMA"</t>
  </si>
  <si>
    <t>PG 04 "VIAGGI DI MINISTRI E SOTTOSEGRETARI NON PARLAMENTARI NON RESIDENTI A ROMA"</t>
  </si>
  <si>
    <t>PG 01 "INDENNITA' E RIMBORSO SPESE DI TRASPORTO PER MISSIONI DEL PERSONALE, NEL TERRITORIO NAZIONALE, IVI COMPRESE QUELLE DEL CAPO DEL DIPARTIMENTO"</t>
  </si>
  <si>
    <t>PG 02 "RIMBORSO SPESE PER MISSIONI ISTITUZIONALI ALL'ESTERO"</t>
  </si>
  <si>
    <t>781</t>
  </si>
  <si>
    <t>CAP. 376</t>
  </si>
  <si>
    <t>CAP. 442</t>
  </si>
  <si>
    <t>CAP. 490</t>
  </si>
  <si>
    <t>CAP. 521</t>
  </si>
  <si>
    <t>CAP. 577</t>
  </si>
  <si>
    <t>CAP. 600</t>
  </si>
  <si>
    <t>CAP. 689</t>
  </si>
  <si>
    <t>CAP. 781</t>
  </si>
  <si>
    <t>PG 01 "RIMBORSO SPESE PER MISSIONI NEL TERRITORIO NAZIONALE ED ALL'ESTERO, IVI COMPRESE QUELLE DEL MINISTRO E DEL SOTTOSEGRETARIO DI STATO"</t>
  </si>
  <si>
    <t>CAP. 824</t>
  </si>
  <si>
    <t>PG 01 "INDENNITA' E RIMBORSO SPESE DI TRASPORTO PER MISSIONI NEL TERRITORIO NAZIONALE, IVI COMPRESE QUELLE DEL MINISTRO E DEI SOTTOSEGRETARI "</t>
  </si>
  <si>
    <t>CAP. 838</t>
  </si>
  <si>
    <t>PG 01 "RIMBORSO SPESE PER MISSIONI NEL TERRITORIO NAZIONALE E ALL'ESTERO"</t>
  </si>
  <si>
    <t>CAP. 202</t>
  </si>
  <si>
    <t>PG 01 "RIMBORSO SPESE PER MISSIONI NEL TERRITORIO NAZIONALE ED ALL'ESTERO DELLE AUTORITA' POLITICHE E DEL PERSONALE DEGLI UFFICI DI DIRETTA COLLABORAZIONE ORGANIZZATIVAMENTE RICONDUCIBILI AL SEGRETARIATO GENERALE"</t>
  </si>
  <si>
    <t>PG 01 "MISSIONI NEL TERRITORIO NAZIONALE ED ALL'ESTERO SOGGETTE A LIMITE"</t>
  </si>
  <si>
    <t>PG 02 "RIMBORSO SPESE PER MISSIONI ISTITUZIONALI ALL'ESTERO NON SOGGETTE A LIMITE"</t>
  </si>
  <si>
    <t>CAP. 108</t>
  </si>
  <si>
    <t>CAP. 139</t>
  </si>
  <si>
    <t>BILANCIO DI PREVISIONE 2016</t>
  </si>
  <si>
    <r>
      <t>Programma 004</t>
    </r>
    <r>
      <rPr>
        <i/>
        <sz val="11"/>
        <rFont val="Tahoma"/>
        <family val="2"/>
      </rPr>
      <t>: Servizi generali, formativi ed approvvigionamenti per le amministrazioni pubbliche</t>
    </r>
  </si>
  <si>
    <r>
      <t>Programma 002</t>
    </r>
    <r>
      <rPr>
        <i/>
        <sz val="11"/>
        <rFont val="Tahoma"/>
        <family val="2"/>
      </rPr>
      <t>: Terzo settore (associazionismo, volontariato, Onlus e formazioni sociali) e responsabilità sociale delle imprese e delle organizzazioni</t>
    </r>
  </si>
  <si>
    <t>SERVIZI DI NATURA TECNICA E ASSISTENZA QUALIFICATA PER IL COORDINAMENTO DELLE ATTIVITA' DI RICOSTRUZIONE E SVILUPPO DEL CRATERE AQUILANO</t>
  </si>
  <si>
    <t>SOMMA DA TRASFERIRE ALLA PRESIDENZA DEL CONSIGLIO DEI MINISTRI PER LA RETRIBUZIONE AI MEMBRI DEL NUCLEO DI VALUTAZIONE E ANALISI PER LA PROGRAMMAZIONE (NUVAP)</t>
  </si>
  <si>
    <t>Capitolo entrata MEF</t>
  </si>
  <si>
    <t>FONDO ROTAZIONE</t>
  </si>
  <si>
    <t>N.I. 2123</t>
  </si>
  <si>
    <t>Controllo Imputazione capitoli di spesa Previsioni iniziali 2016</t>
  </si>
  <si>
    <t>differenza</t>
  </si>
  <si>
    <t>SPESE PER LA RETRIBUZIONE AI MEMBRI DEL NUCLEO DI VALUTAZIONE E ANALISI PER LA PROGRAMMAZIONE (NUVAP)</t>
  </si>
  <si>
    <t>2183-7442</t>
  </si>
  <si>
    <t>CAP. 170</t>
  </si>
  <si>
    <t>PG 01 "FUNZIONAMENTO"</t>
  </si>
  <si>
    <t>PG 02 "COMPENSI ESPERTI E INCARICHI"</t>
  </si>
  <si>
    <t>CAP. 212</t>
  </si>
  <si>
    <t>limite</t>
  </si>
  <si>
    <t>Limite</t>
  </si>
  <si>
    <t>N.I.</t>
  </si>
  <si>
    <t>SPESE PER IL FUNZIONAMENTO DELL'UNITA' PER LA VALUTAZIONE DELLE PERFORMANCE</t>
  </si>
  <si>
    <t>INTERVENTI PER IL MIGLIORAMENTO DELLE PRESTAZIONI RIVOLTE A CITTADINI E IMPRESE</t>
  </si>
  <si>
    <t>variazioni</t>
  </si>
  <si>
    <t>CAP. 152</t>
  </si>
  <si>
    <t>PG 02 "FUNZIONAMENTO"</t>
  </si>
  <si>
    <t>PG 01 "SPESE DI PERSONALE"</t>
  </si>
  <si>
    <t>SPESE PER INTERVENTI PER LO SVILUPPO DELLE COMPETENZE E DELLA CAPACITA' AMMINISTRATIVA PER LA MODERNIZZAZIONE DELLE PP.AA.</t>
  </si>
  <si>
    <t>CAP. 173</t>
  </si>
  <si>
    <t>PG 01 "SPESE PER LITI, ARBITRAGGI, RISARCIMENTI ED ACCESSORI"</t>
  </si>
  <si>
    <t>PG 02 "CONTENZIOSO MEDICI SPECIALIZZANDI"</t>
  </si>
  <si>
    <t xml:space="preserve">PROTEZIONE CIVILE </t>
  </si>
  <si>
    <t>13.1.1   FUNZIONAMENTO</t>
  </si>
  <si>
    <t>2184-7446</t>
  </si>
  <si>
    <t>BILANCIO DI PREVISIONE 2016 - RIEPILOGO PER CENTRI DI RESPONSABILITA'</t>
  </si>
  <si>
    <t>CAP. 334</t>
  </si>
  <si>
    <t>CAP. 228</t>
  </si>
  <si>
    <t>PG 01 "FONDO OCCORRENTE PER GLI INTERVENTI DEL SERVIZIO CIVILE NAZIONALE"</t>
  </si>
  <si>
    <t>PG 02 "CORPI CIVILI DI PACE"</t>
  </si>
  <si>
    <t>2120-2179</t>
  </si>
  <si>
    <t>CAP. 176</t>
  </si>
  <si>
    <t>CAPITOLO CHE SI MANTIENE PER LA GESTIONE DEI RESIDUI</t>
  </si>
  <si>
    <t>(1)</t>
  </si>
  <si>
    <t>510  (1)</t>
  </si>
  <si>
    <t>710   (1)</t>
  </si>
  <si>
    <t>PG 03 "SPESE PER LA DIARIA DI SOGGIORNO AI MINISTRI E SOTTOSEGRETARI NON PARLAMENTARI"</t>
  </si>
  <si>
    <t>CAP. 149</t>
  </si>
  <si>
    <t>PG 01 "SUSSIDI"</t>
  </si>
  <si>
    <t>PG 02 "MICRONIDO"</t>
  </si>
  <si>
    <t>N.I. 2098</t>
  </si>
  <si>
    <t>SOMMA DA CORRISPONDERE ALLA PRESIDENZA DEL CONSIGLIO DEI MINISTRI PER LA PROMOZIONE E LO SVOLGIMENTO DELLE CELEBRAZIONI DEL SETTANTESIMO ANNIVERSARIO DELLA REPUBBLICA ITALIANA E DEL RICONOSCIMENTO DEI DIRITTI ELETTORALI DELLE DONNE NONCHE' DEL CENTENARIO DELLA NASCITA DI ALDO MORO</t>
  </si>
  <si>
    <t>N.I. 2134</t>
  </si>
  <si>
    <t>SOOMMA DA TRASFERIRE ALLA PRESIDENZA DEL CONSIGLIO DEI MINISTRI DESTINATA ALLE POLITICHE IN MATERIA DI ADOZIONI INTERNAZIONALI ED AL FUNZIONAMENTO DELLA COMMISSIONE PER LE ADOZIONI INTERNAZIONALI</t>
  </si>
  <si>
    <t>N.I. 2136</t>
  </si>
  <si>
    <t>SOOMMA DA TRASFERIRE ALLA PRESIDENZA DEL CONSIGLIO DEI MINISTRI PER L'IMPLEMENTAZIONE DEL SISTEMA DI MONITORAGGIO FINANZIARIO DELLE GRANDI OPERE</t>
  </si>
  <si>
    <t>SOMMA DA TRASFERIRE ALLA PRESIDENZA DEL CONSIGLIO DEI MINISTRI PER IL FUNZIONAMENTO DELL'UNITA' PER LA VALUTAZIONE DELLA PERFORMANCE</t>
  </si>
  <si>
    <t>SOMMA DA TRASFERIRE ALLA PRESIDENZA DEL CONSIGLIO DEI MINISTRI DESTINATA ALLE POLITICHE IN MATERIA DI ADOZIONI INTERNAZIONALI ED AL FUNZIONAMENTO DELLA COMMISSIONE PER LE ADOZIONI INTERNAZIONALI</t>
  </si>
  <si>
    <t>SOMME OCCORRENTI ALLA PROMOZIONE E LO SVOLGIMENTO DELLE CELEBRAZIONI DEL SETTANTESIMO ANNIVERSARIO DELLA REPUBBLICA ITALIANA E DEL RICONOSCIMENTO DEI DIRITTI ELETTORALI DELLE DONNE NONCHE' DEL CENTENARIO DELLA NASCITA DI ALDO MORO</t>
  </si>
  <si>
    <t>CAP. 479</t>
  </si>
  <si>
    <t>PG 02 "INTERVENTI A FAVORE DEGLI ITALIANI NEL MONDO ECC."</t>
  </si>
  <si>
    <t xml:space="preserve">PG 01 </t>
  </si>
  <si>
    <t>variazione</t>
  </si>
  <si>
    <t>SOMMA DA CORRISPONDERE ALLA PRESIDENZA DEL CONSIGLIO DEI MINISTRI RELATIVA A QUOTA PARTE DELL'IMPORTO DELL'8 PER MILLE DEL GETTITO IRPEF DA UTILIZZARE DALLO STATO PER INTERVENTI STRAORDINARI PER FAME NEL MONDO, CALAMITA' NATURALI, ASSISTENZA AI RIFUGIATI E CONSERVAZIONE DI BENI CULTURALI</t>
  </si>
  <si>
    <t>RETRIBUZIONI DEL PERSONALE IN SERVIZIO PRESSO L'UNITA' PER LA VALUTAZIONE DELLE PERFORMANCE</t>
  </si>
  <si>
    <t>SPESE PER GLI INTERVENTI RELATIVE AI DIRITTI E ALLE PARI OPPORTUNITA'</t>
  </si>
  <si>
    <t>Il capitolo proviene dal CR 15 "Politiche per la famiglia"</t>
  </si>
  <si>
    <t>Il capitolo si trasferisce al CR 1 "Segretariato generale"</t>
  </si>
  <si>
    <t>SPESE PER IL SOSTEGNO DELLE ADOZIONI INTERNAZIONALI</t>
  </si>
  <si>
    <t>758 (1)</t>
  </si>
  <si>
    <t>759 (1)</t>
  </si>
  <si>
    <t>760 (1)</t>
  </si>
  <si>
    <t>763 (1)</t>
  </si>
  <si>
    <t>980 (1)</t>
  </si>
  <si>
    <t>RETRIBUZIONI DEL PERSONALE IN SERVIZIO PRESSO LE STRUTTURE DI MISSIONE ED ALTRE STRUTTURE DI SUPPORTO</t>
  </si>
  <si>
    <t>COMPENSI PER INCARICHI AD ESPERTI E CONSULENTI PRESSO LE STRUTTURE DI MISSIONE ED ALTRE STRUTTURE DI SUPPORTO</t>
  </si>
  <si>
    <t>SPESE PER IL FUNZIONAMENTO DELLA STRUTTURA A SUPPORTO DEL COMMISSARIO STRAORDINARIO DEL GOVERNO PER LA BONIFICA AMBIENTALE E LA RIGENERAZIONE URBANA NELL'AREA DI RILEVANTE INTERESSE NAZIONALE BAGNOLI-COROGLIO</t>
  </si>
  <si>
    <t>RETRIBUZIONI DEL PERSONALE IN SERVIZIO PRESSO LA STRUTTURA A SUPPORTO DEL COMMISSARIO STRAORDINARIO DEL GOVERNO PER LA BONIFICA AMBIENTALE E LA RIGENERAZIONE URBANA NELL'AREA DI RILEVANTE INTERESSE NAZIONALE BAGNOLI-COROGLIO</t>
  </si>
  <si>
    <t xml:space="preserve">SPESE PER INVESTIMENTI RELATIVE ALLE RICORRENTI EMERGENZE </t>
  </si>
  <si>
    <t>SPESE PER INTERVENTI E PROGETTI FINALIZZATI ALLA PREVENZIONE E AL RECUPERO DALLE TOSSICODIPENDENZE E DALL'ALCOOLDIPENDENZA CORRELATA NONCHE' SPESE RELATIVE AD ATTIVITA' DI DOCUMENTAZIONE, STUDIO E RICERCA PER LE POLITICHE ANTIDROGA E PER LE CONVENZIONI ISTITUZIONALI ANCHE CON ORGANISMI INTERNAZIONALI</t>
  </si>
  <si>
    <t>SPESE PER L'IMPLEMENTAZIONE E LA GESTIONE DELL'OSSERVATORIO NAZIONALE SULLE TOSSICO DIPENDENZE, MONITORAGGIO E FLUSSO DATI NONCHE' PER LA RELAZIONE ANNUALE AL PARLAMENTO E REPORTISTICA ISTITUZIONALE</t>
  </si>
  <si>
    <t>SPESE PER LA CONFERENZA TRIENNALE SUI PROBLEMI CONNESSI ALLA TOSSICODIPENDENZA IVI COMPRESI GLI EVENTI PREPARATORI</t>
  </si>
  <si>
    <t>518   (1)</t>
  </si>
  <si>
    <t>538   (1)</t>
  </si>
  <si>
    <t>SPESE PER LA REALIZZAZIONE DI STUDI DI FATTIBILITA' IN ORDINE AD INIZIATIVE INNOVATIVE E SPERIMENTALI IN MATERIA DI POLITICHE GIOVANILI</t>
  </si>
  <si>
    <t>CAP. 192</t>
  </si>
  <si>
    <t>PG 02 "FIGURE APICALI, RISERVA, PRONTO IMPIEGO H24"</t>
  </si>
  <si>
    <t>PG 01 "AUTORITA' POLITICHE"</t>
  </si>
  <si>
    <t>CAP. 194</t>
  </si>
  <si>
    <t>PG 01 "CONSUMI E MANUTENZIONE STRAORDINARIA AUTOVETTURE"</t>
  </si>
  <si>
    <t>CAP. 221</t>
  </si>
  <si>
    <t>PG 01 "Premi assicurativi, permessi di accesso alla ztl"</t>
  </si>
  <si>
    <t>PG 02 "figure apicali riserva pronto impiego"</t>
  </si>
  <si>
    <t>II</t>
  </si>
  <si>
    <t>I</t>
  </si>
  <si>
    <t>II.I</t>
  </si>
  <si>
    <t>CAPITOLI MEF</t>
  </si>
  <si>
    <t>CAPITOLI ENTRATA PCM</t>
  </si>
  <si>
    <t>DENOMINAZIONE CAPITOLO</t>
  </si>
  <si>
    <t>TITOLO</t>
  </si>
  <si>
    <t>DESCRIZIONE TITOLO</t>
  </si>
  <si>
    <t>CATEGORIA</t>
  </si>
  <si>
    <t>DESCRIZIONE CATEGORIA</t>
  </si>
  <si>
    <t>Totale</t>
  </si>
  <si>
    <t>PREVISIONI COMPETENZA 2017</t>
  </si>
  <si>
    <t>PREVISIONI CASSA 2017</t>
  </si>
  <si>
    <r>
      <t xml:space="preserve">800              </t>
    </r>
    <r>
      <rPr>
        <b/>
        <sz val="8"/>
        <color indexed="10"/>
        <rFont val="Tahoma"/>
        <family val="2"/>
      </rPr>
      <t>S</t>
    </r>
  </si>
  <si>
    <t>ACCORDO DI COLLABORAZIONE IN MATERIA RADIOTELEVISIVA FRA IL GOVERNO DELLA REPUBBLICA ITALIANA E IL GOVERNO DELLA REPUBBLICA DI SAN MARINO</t>
  </si>
  <si>
    <r>
      <t xml:space="preserve">803             </t>
    </r>
    <r>
      <rPr>
        <b/>
        <sz val="8"/>
        <color indexed="10"/>
        <rFont val="Tahoma"/>
        <family val="2"/>
      </rPr>
      <t>S</t>
    </r>
  </si>
  <si>
    <r>
      <t xml:space="preserve">806             </t>
    </r>
    <r>
      <rPr>
        <b/>
        <sz val="8"/>
        <color indexed="10"/>
        <rFont val="Tahoma"/>
        <family val="2"/>
      </rPr>
      <t>S</t>
    </r>
  </si>
  <si>
    <t>SOMMA ASSEGNATA ALLA PRESIDENZA DEL CONSIGLIO DEI MINISTRI PER LA RETRIBUZIONE AI MEMBRI DEL NUCLEO DI VALUTAZIONE E ANALISI PER LA PROGRAMMAZIONE (NUVAP)</t>
  </si>
  <si>
    <t>SOMMA ASSEGNATA ALLA PRESIDENZA DEL CONSIGLIO DEI MINISTRI</t>
  </si>
  <si>
    <t>SOMMA ASSEGNATA ALLA PRESIDENZA DEL CONSIGLIO DEI MINISTRI PER IL FUNZIONAMENTO DELL'UNITA' PER LA VALUTAZIONE DELLA PERFORMANCE</t>
  </si>
  <si>
    <t>SOMMA ASSEGNATA AL CENTRO DI FORMAZIONE E STUDI - FORMEZ</t>
  </si>
  <si>
    <t>SOMMA ASSEGNATA ALLA SCUOLA NAZIONALE DELL'AMMINISTRAZIONE</t>
  </si>
  <si>
    <t>SOMMA ASSEGNATA ALLA PRESIDENZA DEL CONSIGLIO DEI MINISTRI PER L'IMPLEMENTAZIONE DEL SISTEMA DI MONITORAGGIO FINANZIARIO DELLE GRANDI OPERE</t>
  </si>
  <si>
    <t xml:space="preserve">SOMMA ASSEGNATA ALLA PRESIDENZA DEL CONSIGLIO DEI MINISTRI QUALE QUOTA DEL 5 PER MILLE DELL'IMPOSTA SUL REDDITO DELLE PERSONE FISICHE PER LE ASSOCIAZIONI DILETTANTISTICHE RICONOSCIUTE DAL CONI AI FINI SPORTIVI </t>
  </si>
  <si>
    <r>
      <t xml:space="preserve">835             </t>
    </r>
    <r>
      <rPr>
        <b/>
        <sz val="8"/>
        <color indexed="10"/>
        <rFont val="Tahoma"/>
        <family val="2"/>
      </rPr>
      <t>S</t>
    </r>
  </si>
  <si>
    <t>SOMMA ASSEGNATA ALLA PRESIDENZA DEL CONSIGLIO DEI MINISTRI AL FINE DI PROMUOVERE LA CONOSCENZA DEGLI EVENTI DELLA PRIMA GUERRA MONDIALE IN FAVORE DELLE FUTURE GENERAZIONI</t>
  </si>
  <si>
    <r>
      <t xml:space="preserve">840            </t>
    </r>
    <r>
      <rPr>
        <b/>
        <sz val="8"/>
        <color indexed="10"/>
        <rFont val="Tahoma"/>
        <family val="2"/>
      </rPr>
      <t>S</t>
    </r>
  </si>
  <si>
    <t>SOMMA ASSEGNATA ALLA PRESIDENZA DEL CONSIGLIO DEI MINISTRI PER LA LOTTA ALL'EMARGINAZIONE SOCIALE ATTRAVERSO LO SPORT</t>
  </si>
  <si>
    <t>847            N.I.</t>
  </si>
  <si>
    <t>848            N.I.</t>
  </si>
  <si>
    <t>849            N.I.</t>
  </si>
  <si>
    <t>FONDO ASSEGNATO ALLA PRESIDENZA DEL CONSIGLIO DEI MINISTRI PER L'ATTUAZIONE DEGLI INTERVENTI RELATIVI ALL'ORGANIZZAZIONE E ALLO SVOLGIMENTO DEL VERTICE G7 ANCHE PER ADEGUAMENTI DI NATURA INFRASTRUTTURALE E PER LE ESIGENZE DI SICUREZZA</t>
  </si>
  <si>
    <t>SOMME ASSEGNATE ALLA PRESIDENZA DEL CONSIGLIO DEI MINISTRI PER IL FINANZIAMENTO DEL FONDO DI SOSTEGNO ALLA NATALITA'</t>
  </si>
  <si>
    <t>SPESE PER IL SUPPORTO FUNZIONALE ED ORGANIZZATIVO DELLE ATTIVITA' DEL COMMISSARIO STRAORDINARIO PER L'ATTUAZIONE DELL'AGENDA DIGITALE</t>
  </si>
  <si>
    <t>SOMMA ASSEGNATA AL DIPARTIMENTO DELLA PROTEZIONE CIVILE</t>
  </si>
  <si>
    <r>
      <t xml:space="preserve">860            </t>
    </r>
    <r>
      <rPr>
        <b/>
        <sz val="8"/>
        <color indexed="10"/>
        <rFont val="Tahoma"/>
        <family val="2"/>
      </rPr>
      <t>S</t>
    </r>
  </si>
  <si>
    <r>
      <t xml:space="preserve">863            </t>
    </r>
    <r>
      <rPr>
        <b/>
        <sz val="8"/>
        <color indexed="10"/>
        <rFont val="Tahoma"/>
        <family val="2"/>
      </rPr>
      <t>S</t>
    </r>
  </si>
  <si>
    <t>SOMME ASSEGNATE ALLA PRESIDENZA DEL CONSIGLIO DEI MINISTRI DESTINATE AL PAGAMENTO DELLE SPESE DERIVANTI DAI CONTENZIOSI</t>
  </si>
  <si>
    <r>
      <t xml:space="preserve">869            </t>
    </r>
    <r>
      <rPr>
        <b/>
        <sz val="8"/>
        <color indexed="10"/>
        <rFont val="Tahoma"/>
        <family val="2"/>
      </rPr>
      <t>S</t>
    </r>
  </si>
  <si>
    <r>
      <t xml:space="preserve">805            </t>
    </r>
    <r>
      <rPr>
        <b/>
        <sz val="8"/>
        <color indexed="10"/>
        <rFont val="Tahoma"/>
        <family val="2"/>
      </rPr>
      <t>S</t>
    </r>
  </si>
  <si>
    <t>SOMME ASSEGNATE ALLA PRESIDENZA DEL CONSIGLIO DEI MINISTRI PER ONERI DERIVANTI DALLA CONCESSIONE DI CONTRIBUTI PER L'AMMORTAMENTO DI MUTUI DIVERSI DA QUELLI ATTIVATI A SEGUITO DI CALAMITA' NATURALI TRASFERITI AL MINISTERO DELL'ECONOMIA E DELLE FINANZE</t>
  </si>
  <si>
    <r>
      <t xml:space="preserve">833           </t>
    </r>
    <r>
      <rPr>
        <b/>
        <sz val="8"/>
        <color indexed="10"/>
        <rFont val="Tahoma"/>
        <family val="2"/>
      </rPr>
      <t>S</t>
    </r>
  </si>
  <si>
    <r>
      <t xml:space="preserve">834            </t>
    </r>
    <r>
      <rPr>
        <b/>
        <sz val="8"/>
        <color indexed="10"/>
        <rFont val="Tahoma"/>
        <family val="2"/>
      </rPr>
      <t>S</t>
    </r>
  </si>
  <si>
    <t>SOMMA ASSEGNATA ALLA PRESIDENZA DEL CONSIGLIO DEI MINISTRI AL FINE DI CONSENTIRE LA MESSA IN SICUREZZA, IL RESTAURO E IL RIPRISTINO DEL DECORO DEI LUOGHI DELLA MEMORIA PER LA CELEBRAZIONE DEL CENTENARIO DELLA PRIMA GUERRA MONDIALE</t>
  </si>
  <si>
    <r>
      <t xml:space="preserve">839           </t>
    </r>
    <r>
      <rPr>
        <b/>
        <sz val="8"/>
        <color indexed="10"/>
        <rFont val="Tahoma"/>
        <family val="2"/>
      </rPr>
      <t>S</t>
    </r>
  </si>
  <si>
    <t>FONDO NAZIONALE PER LA MONTAGNA</t>
  </si>
  <si>
    <t>SOMME ASSEGNATE ALLA PRESIDENZA DEL CONSIGLIO DEI MINISTRI PER IL FONDO SPORT E PERIFERIE</t>
  </si>
  <si>
    <r>
      <t xml:space="preserve">851            </t>
    </r>
    <r>
      <rPr>
        <b/>
        <sz val="8"/>
        <color indexed="10"/>
        <rFont val="Tahoma"/>
        <family val="2"/>
      </rPr>
      <t>S</t>
    </r>
  </si>
  <si>
    <r>
      <t xml:space="preserve">852            </t>
    </r>
    <r>
      <rPr>
        <b/>
        <sz val="8"/>
        <color indexed="10"/>
        <rFont val="Tahoma"/>
        <family val="2"/>
      </rPr>
      <t>S</t>
    </r>
  </si>
  <si>
    <r>
      <t xml:space="preserve">853            </t>
    </r>
    <r>
      <rPr>
        <b/>
        <sz val="8"/>
        <color indexed="10"/>
        <rFont val="Tahoma"/>
        <family val="2"/>
      </rPr>
      <t>S</t>
    </r>
  </si>
  <si>
    <t>SOMME ASSEGNATE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</si>
  <si>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r>
      <t xml:space="preserve">855           </t>
    </r>
    <r>
      <rPr>
        <b/>
        <sz val="8"/>
        <color indexed="10"/>
        <rFont val="Tahoma"/>
        <family val="2"/>
      </rPr>
      <t>S</t>
    </r>
  </si>
  <si>
    <r>
      <t xml:space="preserve">856           </t>
    </r>
    <r>
      <rPr>
        <b/>
        <sz val="8"/>
        <color indexed="10"/>
        <rFont val="Tahoma"/>
        <family val="2"/>
      </rPr>
      <t>S</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</si>
</sst>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99">
    <font>
      <sz val="10"/>
      <name val="Arial"/>
      <family val="0"/>
    </font>
    <font>
      <sz val="11"/>
      <color indexed="8"/>
      <name val="Calibri"/>
      <family val="2"/>
    </font>
    <font>
      <b/>
      <sz val="9"/>
      <name val="Tahoma"/>
      <family val="2"/>
    </font>
    <font>
      <sz val="9"/>
      <name val="Tahoma"/>
      <family val="2"/>
    </font>
    <font>
      <b/>
      <sz val="12"/>
      <name val="Tahoma"/>
      <family val="2"/>
    </font>
    <font>
      <sz val="10"/>
      <name val="Tahoma"/>
      <family val="2"/>
    </font>
    <font>
      <b/>
      <sz val="10"/>
      <name val="Tahoma"/>
      <family val="2"/>
    </font>
    <font>
      <sz val="36"/>
      <color indexed="18"/>
      <name val="Tahoma"/>
      <family val="2"/>
    </font>
    <font>
      <b/>
      <sz val="14"/>
      <name val="Tahoma"/>
      <family val="2"/>
    </font>
    <font>
      <sz val="8"/>
      <name val="Tahoma"/>
      <family val="2"/>
    </font>
    <font>
      <sz val="9"/>
      <name val="Arial"/>
      <family val="2"/>
    </font>
    <font>
      <i/>
      <sz val="12"/>
      <name val="Tahoma"/>
      <family val="2"/>
    </font>
    <font>
      <b/>
      <i/>
      <sz val="11"/>
      <name val="Tahoma"/>
      <family val="2"/>
    </font>
    <font>
      <i/>
      <sz val="11"/>
      <name val="Tahoma"/>
      <family val="2"/>
    </font>
    <font>
      <sz val="36"/>
      <name val="Tahoma"/>
      <family val="2"/>
    </font>
    <font>
      <sz val="10"/>
      <color indexed="18"/>
      <name val="Tahoma"/>
      <family val="2"/>
    </font>
    <font>
      <sz val="12"/>
      <name val="Tahoma"/>
      <family val="2"/>
    </font>
    <font>
      <b/>
      <i/>
      <sz val="11"/>
      <color indexed="18"/>
      <name val="Tahoma"/>
      <family val="2"/>
    </font>
    <font>
      <b/>
      <sz val="9"/>
      <color indexed="8"/>
      <name val="Tahoma"/>
      <family val="2"/>
    </font>
    <font>
      <sz val="14"/>
      <name val="Tahoma"/>
      <family val="2"/>
    </font>
    <font>
      <sz val="24"/>
      <color indexed="18"/>
      <name val="Tahoma"/>
      <family val="2"/>
    </font>
    <font>
      <sz val="10"/>
      <color indexed="8"/>
      <name val="Tahoma"/>
      <family val="2"/>
    </font>
    <font>
      <sz val="14"/>
      <color indexed="18"/>
      <name val="Tahoma"/>
      <family val="2"/>
    </font>
    <font>
      <b/>
      <sz val="10"/>
      <color indexed="8"/>
      <name val="Tahoma"/>
      <family val="2"/>
    </font>
    <font>
      <b/>
      <sz val="14"/>
      <color indexed="8"/>
      <name val="Tahoma"/>
      <family val="2"/>
    </font>
    <font>
      <sz val="9"/>
      <color indexed="8"/>
      <name val="Tahoma"/>
      <family val="2"/>
    </font>
    <font>
      <sz val="14"/>
      <color indexed="10"/>
      <name val="Tahoma"/>
      <family val="2"/>
    </font>
    <font>
      <sz val="11"/>
      <color indexed="8"/>
      <name val="Tahoma"/>
      <family val="2"/>
    </font>
    <font>
      <b/>
      <sz val="11"/>
      <color indexed="8"/>
      <name val="Tahoma"/>
      <family val="2"/>
    </font>
    <font>
      <sz val="11"/>
      <color indexed="10"/>
      <name val="Tahoma"/>
      <family val="2"/>
    </font>
    <font>
      <b/>
      <sz val="8"/>
      <name val="Tahoma"/>
      <family val="2"/>
    </font>
    <font>
      <b/>
      <sz val="14"/>
      <color indexed="18"/>
      <name val="Arial"/>
      <family val="2"/>
    </font>
    <font>
      <b/>
      <i/>
      <sz val="9"/>
      <color indexed="18"/>
      <name val="Tahoma"/>
      <family val="2"/>
    </font>
    <font>
      <i/>
      <sz val="9"/>
      <color indexed="18"/>
      <name val="Tahoma"/>
      <family val="2"/>
    </font>
    <font>
      <u val="single"/>
      <sz val="11"/>
      <color indexed="10"/>
      <name val="Tahoma"/>
      <family val="2"/>
    </font>
    <font>
      <b/>
      <sz val="11"/>
      <name val="Tahoma"/>
      <family val="2"/>
    </font>
    <font>
      <sz val="16"/>
      <name val="Tahoma"/>
      <family val="2"/>
    </font>
    <font>
      <b/>
      <sz val="9"/>
      <name val="Arial"/>
      <family val="2"/>
    </font>
    <font>
      <sz val="8"/>
      <color indexed="8"/>
      <name val="Tahoma"/>
      <family val="2"/>
    </font>
    <font>
      <sz val="7"/>
      <color indexed="8"/>
      <name val="Tahoma"/>
      <family val="2"/>
    </font>
    <font>
      <b/>
      <sz val="7"/>
      <color indexed="8"/>
      <name val="Tahoma"/>
      <family val="2"/>
    </font>
    <font>
      <sz val="8"/>
      <name val="Arial"/>
      <family val="2"/>
    </font>
    <font>
      <b/>
      <sz val="8"/>
      <color indexed="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Tahoma"/>
      <family val="2"/>
    </font>
    <font>
      <b/>
      <sz val="9"/>
      <color indexed="10"/>
      <name val="Tahoma"/>
      <family val="2"/>
    </font>
    <font>
      <b/>
      <sz val="10"/>
      <color indexed="10"/>
      <name val="Tahoma"/>
      <family val="2"/>
    </font>
    <font>
      <sz val="9"/>
      <color indexed="10"/>
      <name val="Tahoma"/>
      <family val="2"/>
    </font>
    <font>
      <sz val="16"/>
      <color indexed="10"/>
      <name val="Tahoma"/>
      <family val="2"/>
    </font>
    <font>
      <sz val="9"/>
      <color indexed="10"/>
      <name val="Arial"/>
      <family val="2"/>
    </font>
    <font>
      <i/>
      <u val="single"/>
      <sz val="30"/>
      <color indexed="10"/>
      <name val="Tahoma"/>
      <family val="2"/>
    </font>
    <font>
      <sz val="36"/>
      <color indexed="8"/>
      <name val="Tahoma"/>
      <family val="2"/>
    </font>
    <font>
      <b/>
      <sz val="8"/>
      <color indexed="10"/>
      <name val="Tahoma"/>
      <family val="2"/>
    </font>
    <font>
      <sz val="8"/>
      <color indexed="10"/>
      <name val="Tahoma"/>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Tahoma"/>
      <family val="2"/>
    </font>
    <font>
      <b/>
      <sz val="9"/>
      <color rgb="FFFF0000"/>
      <name val="Tahoma"/>
      <family val="2"/>
    </font>
    <font>
      <b/>
      <sz val="10"/>
      <color rgb="FFFF0000"/>
      <name val="Tahoma"/>
      <family val="2"/>
    </font>
    <font>
      <b/>
      <sz val="9"/>
      <color theme="1"/>
      <name val="Tahoma"/>
      <family val="2"/>
    </font>
    <font>
      <sz val="9"/>
      <color rgb="FFFF0000"/>
      <name val="Tahoma"/>
      <family val="2"/>
    </font>
    <font>
      <sz val="8"/>
      <color theme="1"/>
      <name val="Tahoma"/>
      <family val="2"/>
    </font>
    <font>
      <sz val="9"/>
      <color theme="1"/>
      <name val="Tahoma"/>
      <family val="2"/>
    </font>
    <font>
      <sz val="16"/>
      <color rgb="FFFF0000"/>
      <name val="Tahoma"/>
      <family val="2"/>
    </font>
    <font>
      <sz val="9"/>
      <color rgb="FFFF0000"/>
      <name val="Arial"/>
      <family val="2"/>
    </font>
    <font>
      <i/>
      <u val="single"/>
      <sz val="30"/>
      <color rgb="FFFF0000"/>
      <name val="Tahoma"/>
      <family val="2"/>
    </font>
    <font>
      <sz val="36"/>
      <color theme="1"/>
      <name val="Tahoma"/>
      <family val="2"/>
    </font>
    <font>
      <sz val="8"/>
      <color rgb="FFFF0000"/>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indexed="50"/>
        <bgColor indexed="64"/>
      </patternFill>
    </fill>
    <fill>
      <patternFill patternType="solid">
        <fgColor indexed="22"/>
        <bgColor indexed="64"/>
      </patternFill>
    </fill>
    <fill>
      <patternFill patternType="solid">
        <fgColor rgb="FF99CC00"/>
        <bgColor indexed="64"/>
      </patternFill>
    </fill>
    <fill>
      <patternFill patternType="solid">
        <fgColor rgb="FFFAC09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top/>
      <bottom style="thin"/>
    </border>
    <border>
      <left/>
      <right style="thin"/>
      <top/>
      <bottom style="thin"/>
    </border>
    <border>
      <left style="thin"/>
      <right/>
      <top style="thin"/>
      <bottom style="thin"/>
    </border>
    <border>
      <left style="thin"/>
      <right/>
      <top/>
      <bottom style="thin"/>
    </border>
    <border>
      <left style="thin"/>
      <right style="thin"/>
      <top/>
      <bottom style="thin"/>
    </border>
    <border>
      <left/>
      <right style="thin"/>
      <top/>
      <bottom/>
    </border>
    <border>
      <left/>
      <right style="thin"/>
      <top style="thin"/>
      <bottom/>
    </border>
    <border>
      <left style="thin"/>
      <right/>
      <top/>
      <bottom/>
    </border>
    <border>
      <left/>
      <right/>
      <top style="thin"/>
      <bottom/>
    </border>
    <border>
      <left style="thin"/>
      <right/>
      <top style="thin"/>
      <bottom/>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2" applyNumberFormat="0" applyFill="0" applyAlignment="0" applyProtection="0"/>
    <xf numFmtId="0" fontId="74" fillId="21" borderId="3"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6" fillId="29" borderId="0" applyNumberFormat="0" applyBorder="0" applyAlignment="0" applyProtection="0"/>
    <xf numFmtId="0" fontId="0" fillId="0" borderId="0">
      <alignment/>
      <protection/>
    </xf>
    <xf numFmtId="0" fontId="0" fillId="30" borderId="4" applyNumberFormat="0" applyFont="0" applyAlignment="0" applyProtection="0"/>
    <xf numFmtId="0" fontId="77" fillId="20" borderId="5"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1" borderId="0" applyNumberFormat="0" applyBorder="0" applyAlignment="0" applyProtection="0"/>
    <xf numFmtId="0" fontId="8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2">
    <xf numFmtId="0" fontId="0" fillId="0" borderId="0" xfId="0" applyAlignment="1">
      <alignment/>
    </xf>
    <xf numFmtId="3" fontId="2" fillId="0" borderId="10" xfId="0" applyNumberFormat="1" applyFont="1" applyFill="1" applyBorder="1" applyAlignment="1">
      <alignment horizontal="center" vertical="center" readingOrder="1"/>
    </xf>
    <xf numFmtId="3" fontId="5" fillId="0" borderId="0" xfId="0" applyNumberFormat="1" applyFont="1" applyAlignment="1">
      <alignment vertical="center"/>
    </xf>
    <xf numFmtId="3" fontId="4" fillId="33" borderId="10" xfId="0" applyNumberFormat="1" applyFont="1" applyFill="1" applyBorder="1" applyAlignment="1">
      <alignment vertical="center"/>
    </xf>
    <xf numFmtId="49" fontId="10" fillId="0" borderId="0" xfId="0" applyNumberFormat="1" applyFont="1" applyAlignment="1">
      <alignment/>
    </xf>
    <xf numFmtId="49" fontId="2" fillId="34" borderId="0" xfId="0" applyNumberFormat="1" applyFont="1" applyFill="1" applyAlignment="1">
      <alignment vertical="center"/>
    </xf>
    <xf numFmtId="49" fontId="5" fillId="0" borderId="0" xfId="0" applyNumberFormat="1" applyFont="1" applyAlignment="1">
      <alignment vertical="center"/>
    </xf>
    <xf numFmtId="3" fontId="11" fillId="35" borderId="11" xfId="0" applyNumberFormat="1" applyFont="1" applyFill="1" applyBorder="1" applyAlignment="1">
      <alignment vertical="center"/>
    </xf>
    <xf numFmtId="0" fontId="8" fillId="35" borderId="12" xfId="0" applyFont="1" applyFill="1" applyBorder="1" applyAlignment="1">
      <alignment vertical="center"/>
    </xf>
    <xf numFmtId="0" fontId="5" fillId="0" borderId="0" xfId="0" applyFont="1" applyAlignment="1">
      <alignment vertical="center"/>
    </xf>
    <xf numFmtId="3" fontId="9" fillId="35" borderId="11" xfId="0" applyNumberFormat="1" applyFont="1" applyFill="1" applyBorder="1" applyAlignment="1">
      <alignment vertical="center" wrapText="1"/>
    </xf>
    <xf numFmtId="0" fontId="7" fillId="34" borderId="0" xfId="0" applyFont="1" applyFill="1" applyBorder="1" applyAlignment="1">
      <alignment horizontal="center" vertical="center"/>
    </xf>
    <xf numFmtId="0" fontId="4" fillId="33" borderId="10" xfId="0" applyFont="1" applyFill="1" applyBorder="1" applyAlignment="1">
      <alignment vertical="center"/>
    </xf>
    <xf numFmtId="0" fontId="6" fillId="0" borderId="0" xfId="0" applyFont="1" applyAlignment="1">
      <alignment vertical="center"/>
    </xf>
    <xf numFmtId="0" fontId="7" fillId="34" borderId="13" xfId="0" applyFont="1" applyFill="1" applyBorder="1" applyAlignment="1">
      <alignment horizontal="center" vertical="center"/>
    </xf>
    <xf numFmtId="0" fontId="7" fillId="0" borderId="14" xfId="0" applyFont="1" applyBorder="1" applyAlignment="1">
      <alignment horizontal="center" vertical="center"/>
    </xf>
    <xf numFmtId="0" fontId="4" fillId="36" borderId="10" xfId="0" applyFont="1" applyFill="1" applyBorder="1" applyAlignment="1">
      <alignment vertical="center"/>
    </xf>
    <xf numFmtId="1" fontId="3" fillId="34" borderId="10" xfId="0" applyNumberFormat="1" applyFont="1" applyFill="1" applyBorder="1" applyAlignment="1">
      <alignment horizontal="center" vertical="center" readingOrder="1"/>
    </xf>
    <xf numFmtId="3" fontId="2" fillId="0" borderId="10" xfId="0" applyNumberFormat="1" applyFont="1" applyFill="1" applyBorder="1" applyAlignment="1">
      <alignment horizontal="center" vertical="center" wrapText="1" readingOrder="1"/>
    </xf>
    <xf numFmtId="3" fontId="3" fillId="0" borderId="15" xfId="0" applyNumberFormat="1" applyFont="1" applyBorder="1" applyAlignment="1">
      <alignment vertical="center" wrapText="1"/>
    </xf>
    <xf numFmtId="0" fontId="5" fillId="0" borderId="0" xfId="0" applyFont="1" applyAlignment="1">
      <alignment/>
    </xf>
    <xf numFmtId="3" fontId="3" fillId="0" borderId="16" xfId="0" applyNumberFormat="1" applyFont="1" applyBorder="1" applyAlignment="1">
      <alignment vertical="center" wrapText="1"/>
    </xf>
    <xf numFmtId="3" fontId="5" fillId="34" borderId="0" xfId="0" applyNumberFormat="1" applyFont="1" applyFill="1" applyAlignment="1">
      <alignment vertical="center"/>
    </xf>
    <xf numFmtId="49" fontId="6" fillId="0" borderId="0" xfId="0" applyNumberFormat="1" applyFont="1" applyAlignment="1">
      <alignment horizontal="center" vertical="center"/>
    </xf>
    <xf numFmtId="3" fontId="3" fillId="0" borderId="10" xfId="0" applyNumberFormat="1" applyFont="1" applyFill="1" applyBorder="1" applyAlignment="1">
      <alignment horizontal="center" vertical="center" wrapText="1" readingOrder="1"/>
    </xf>
    <xf numFmtId="3" fontId="3" fillId="0" borderId="10" xfId="0" applyNumberFormat="1" applyFont="1" applyFill="1" applyBorder="1" applyAlignment="1">
      <alignment horizontal="left" vertical="center" wrapText="1" readingOrder="1"/>
    </xf>
    <xf numFmtId="0" fontId="12" fillId="35" borderId="11" xfId="0" applyFont="1" applyFill="1" applyBorder="1" applyAlignment="1">
      <alignment vertical="center" wrapText="1"/>
    </xf>
    <xf numFmtId="0" fontId="12" fillId="35" borderId="11" xfId="0" applyFont="1" applyFill="1" applyBorder="1" applyAlignment="1">
      <alignment vertical="center"/>
    </xf>
    <xf numFmtId="4" fontId="2" fillId="35" borderId="12" xfId="0" applyNumberFormat="1" applyFont="1" applyFill="1" applyBorder="1" applyAlignment="1">
      <alignment horizontal="right" vertical="center"/>
    </xf>
    <xf numFmtId="4" fontId="2" fillId="35" borderId="11" xfId="0" applyNumberFormat="1" applyFont="1" applyFill="1" applyBorder="1" applyAlignment="1">
      <alignment horizontal="right" vertical="center"/>
    </xf>
    <xf numFmtId="4" fontId="2" fillId="35" borderId="17" xfId="0" applyNumberFormat="1" applyFont="1" applyFill="1" applyBorder="1" applyAlignment="1">
      <alignment horizontal="right" vertical="center"/>
    </xf>
    <xf numFmtId="4" fontId="2" fillId="33" borderId="10" xfId="0" applyNumberFormat="1" applyFont="1" applyFill="1" applyBorder="1" applyAlignment="1">
      <alignment vertical="center"/>
    </xf>
    <xf numFmtId="4" fontId="3" fillId="0" borderId="10" xfId="0" applyNumberFormat="1" applyFont="1" applyFill="1" applyBorder="1" applyAlignment="1">
      <alignment vertical="center" readingOrder="1"/>
    </xf>
    <xf numFmtId="4" fontId="2" fillId="36" borderId="17" xfId="0" applyNumberFormat="1" applyFont="1" applyFill="1" applyBorder="1" applyAlignment="1">
      <alignment vertical="center"/>
    </xf>
    <xf numFmtId="0" fontId="3" fillId="0" borderId="0" xfId="0" applyFont="1" applyAlignment="1">
      <alignment vertical="center"/>
    </xf>
    <xf numFmtId="4" fontId="2" fillId="35" borderId="11" xfId="0" applyNumberFormat="1" applyFont="1" applyFill="1" applyBorder="1" applyAlignment="1">
      <alignment horizontal="right" vertical="center" wrapText="1"/>
    </xf>
    <xf numFmtId="0" fontId="3" fillId="0" borderId="0" xfId="0" applyFont="1" applyAlignment="1">
      <alignment vertical="center" wrapText="1"/>
    </xf>
    <xf numFmtId="0" fontId="14" fillId="34" borderId="0" xfId="0" applyFont="1" applyFill="1" applyBorder="1" applyAlignment="1">
      <alignment vertical="center"/>
    </xf>
    <xf numFmtId="49" fontId="14" fillId="34" borderId="0" xfId="0" applyNumberFormat="1" applyFont="1" applyFill="1" applyBorder="1" applyAlignment="1">
      <alignment vertical="center"/>
    </xf>
    <xf numFmtId="0" fontId="14" fillId="0" borderId="18" xfId="0" applyFont="1" applyBorder="1" applyAlignment="1">
      <alignment horizontal="center" vertical="center"/>
    </xf>
    <xf numFmtId="0" fontId="2" fillId="0" borderId="0" xfId="0" applyFont="1" applyAlignment="1">
      <alignment vertical="center"/>
    </xf>
    <xf numFmtId="0" fontId="14" fillId="34" borderId="13" xfId="0" applyFont="1" applyFill="1" applyBorder="1" applyAlignment="1">
      <alignment vertical="center"/>
    </xf>
    <xf numFmtId="1" fontId="3" fillId="34" borderId="15" xfId="0" applyNumberFormat="1" applyFont="1" applyFill="1" applyBorder="1" applyAlignment="1">
      <alignment horizontal="center" vertical="center" readingOrder="1"/>
    </xf>
    <xf numFmtId="0" fontId="3" fillId="0" borderId="0" xfId="0" applyFont="1" applyAlignment="1">
      <alignment/>
    </xf>
    <xf numFmtId="3" fontId="3" fillId="0" borderId="12" xfId="0" applyNumberFormat="1" applyFont="1" applyBorder="1" applyAlignment="1">
      <alignment horizontal="left" vertical="center" wrapText="1"/>
    </xf>
    <xf numFmtId="3" fontId="3" fillId="0" borderId="17" xfId="0" applyNumberFormat="1" applyFont="1" applyBorder="1" applyAlignment="1">
      <alignment vertical="center" wrapText="1"/>
    </xf>
    <xf numFmtId="0" fontId="3" fillId="34" borderId="0" xfId="0" applyFont="1" applyFill="1" applyAlignment="1">
      <alignment vertical="center"/>
    </xf>
    <xf numFmtId="49" fontId="3" fillId="34" borderId="0" xfId="0" applyNumberFormat="1" applyFont="1" applyFill="1" applyBorder="1" applyAlignment="1">
      <alignment vertical="center"/>
    </xf>
    <xf numFmtId="0" fontId="3" fillId="0" borderId="0" xfId="0" applyFont="1" applyAlignment="1">
      <alignment horizontal="center" vertical="center"/>
    </xf>
    <xf numFmtId="4" fontId="3" fillId="0" borderId="0" xfId="0" applyNumberFormat="1" applyFont="1" applyAlignment="1">
      <alignment vertical="center"/>
    </xf>
    <xf numFmtId="49" fontId="2" fillId="34" borderId="0" xfId="0" applyNumberFormat="1" applyFont="1" applyFill="1" applyBorder="1" applyAlignment="1">
      <alignment horizontal="center" vertical="center"/>
    </xf>
    <xf numFmtId="0" fontId="3" fillId="0" borderId="0" xfId="0" applyFont="1" applyAlignment="1">
      <alignment horizontal="left" vertical="center"/>
    </xf>
    <xf numFmtId="0" fontId="5" fillId="0" borderId="0" xfId="0" applyFont="1" applyAlignment="1">
      <alignment vertical="center" wrapText="1"/>
    </xf>
    <xf numFmtId="1" fontId="15" fillId="34" borderId="0" xfId="0" applyNumberFormat="1" applyFont="1" applyFill="1" applyBorder="1" applyAlignment="1">
      <alignment horizontal="center" vertical="center"/>
    </xf>
    <xf numFmtId="1" fontId="15" fillId="34" borderId="13" xfId="0" applyNumberFormat="1" applyFont="1" applyFill="1" applyBorder="1" applyAlignment="1">
      <alignment horizontal="center" vertical="center"/>
    </xf>
    <xf numFmtId="1" fontId="5" fillId="34" borderId="13" xfId="0" applyNumberFormat="1" applyFont="1" applyFill="1" applyBorder="1" applyAlignment="1">
      <alignment horizontal="center" vertical="center"/>
    </xf>
    <xf numFmtId="0" fontId="5" fillId="0" borderId="14" xfId="0" applyFont="1" applyBorder="1" applyAlignment="1">
      <alignment horizontal="center" vertical="center"/>
    </xf>
    <xf numFmtId="3" fontId="3" fillId="37" borderId="10" xfId="0" applyNumberFormat="1" applyFont="1" applyFill="1" applyBorder="1" applyAlignment="1" applyProtection="1">
      <alignment horizontal="left" vertical="center" wrapText="1" readingOrder="1"/>
      <protection/>
    </xf>
    <xf numFmtId="3" fontId="2" fillId="0" borderId="10" xfId="0" applyNumberFormat="1" applyFont="1" applyFill="1" applyBorder="1" applyAlignment="1" applyProtection="1">
      <alignment horizontal="center" vertical="center" readingOrder="1"/>
      <protection/>
    </xf>
    <xf numFmtId="1" fontId="3" fillId="34" borderId="0" xfId="0" applyNumberFormat="1" applyFont="1" applyFill="1" applyAlignment="1">
      <alignment vertical="center"/>
    </xf>
    <xf numFmtId="1" fontId="2" fillId="0" borderId="0" xfId="0" applyNumberFormat="1" applyFont="1" applyFill="1" applyAlignment="1">
      <alignment vertical="center"/>
    </xf>
    <xf numFmtId="3" fontId="2" fillId="0" borderId="0" xfId="0" applyNumberFormat="1" applyFont="1" applyFill="1" applyAlignment="1">
      <alignment vertical="center"/>
    </xf>
    <xf numFmtId="3" fontId="4" fillId="36" borderId="10" xfId="0" applyNumberFormat="1" applyFont="1" applyFill="1" applyBorder="1" applyAlignment="1">
      <alignment vertical="center" readingOrder="1"/>
    </xf>
    <xf numFmtId="4" fontId="2" fillId="36" borderId="10" xfId="0" applyNumberFormat="1" applyFont="1" applyFill="1" applyBorder="1" applyAlignment="1">
      <alignment vertical="center" readingOrder="1"/>
    </xf>
    <xf numFmtId="3" fontId="3" fillId="0" borderId="0" xfId="0" applyNumberFormat="1" applyFont="1" applyAlignment="1">
      <alignment vertical="center"/>
    </xf>
    <xf numFmtId="3" fontId="2" fillId="0" borderId="0" xfId="0" applyNumberFormat="1" applyFont="1" applyAlignment="1">
      <alignment vertical="center"/>
    </xf>
    <xf numFmtId="49" fontId="2" fillId="34" borderId="0" xfId="0" applyNumberFormat="1" applyFont="1" applyFill="1" applyAlignment="1">
      <alignment horizontal="center" vertical="center"/>
    </xf>
    <xf numFmtId="1" fontId="5" fillId="34" borderId="0" xfId="0" applyNumberFormat="1" applyFont="1" applyFill="1" applyBorder="1" applyAlignment="1">
      <alignment vertical="center"/>
    </xf>
    <xf numFmtId="49" fontId="5" fillId="34" borderId="0" xfId="0" applyNumberFormat="1" applyFont="1" applyFill="1" applyBorder="1" applyAlignment="1">
      <alignment vertical="center"/>
    </xf>
    <xf numFmtId="4" fontId="5" fillId="0" borderId="0" xfId="0" applyNumberFormat="1" applyFont="1" applyAlignment="1">
      <alignment vertical="center"/>
    </xf>
    <xf numFmtId="1" fontId="5" fillId="34" borderId="0" xfId="0" applyNumberFormat="1" applyFont="1" applyFill="1" applyAlignment="1">
      <alignment vertical="center"/>
    </xf>
    <xf numFmtId="49" fontId="5" fillId="34" borderId="0" xfId="0" applyNumberFormat="1" applyFont="1" applyFill="1" applyAlignment="1">
      <alignment vertical="center"/>
    </xf>
    <xf numFmtId="1" fontId="3" fillId="34" borderId="0" xfId="0" applyNumberFormat="1" applyFont="1" applyFill="1" applyBorder="1" applyAlignment="1">
      <alignment horizontal="center" vertical="center"/>
    </xf>
    <xf numFmtId="49" fontId="3" fillId="34" borderId="0" xfId="0" applyNumberFormat="1" applyFont="1" applyFill="1" applyBorder="1" applyAlignment="1">
      <alignment horizontal="center" vertical="center"/>
    </xf>
    <xf numFmtId="0" fontId="3" fillId="0" borderId="18" xfId="0" applyFont="1" applyBorder="1" applyAlignment="1">
      <alignment horizontal="center" vertical="center"/>
    </xf>
    <xf numFmtId="1" fontId="3" fillId="34" borderId="13" xfId="0" applyNumberFormat="1" applyFont="1" applyFill="1" applyBorder="1" applyAlignment="1">
      <alignment horizontal="center" vertical="center"/>
    </xf>
    <xf numFmtId="49" fontId="3" fillId="34" borderId="13" xfId="0" applyNumberFormat="1" applyFont="1" applyFill="1" applyBorder="1" applyAlignment="1">
      <alignment horizontal="center" vertical="center"/>
    </xf>
    <xf numFmtId="0" fontId="3" fillId="0" borderId="14" xfId="0" applyFont="1" applyBorder="1" applyAlignment="1">
      <alignment horizontal="center" vertical="center"/>
    </xf>
    <xf numFmtId="3" fontId="3" fillId="0" borderId="17" xfId="0" applyNumberFormat="1" applyFont="1" applyFill="1" applyBorder="1" applyAlignment="1">
      <alignment horizontal="left" vertical="center" wrapText="1" readingOrder="1"/>
    </xf>
    <xf numFmtId="1" fontId="2" fillId="34" borderId="0" xfId="0" applyNumberFormat="1" applyFont="1" applyFill="1" applyAlignment="1">
      <alignment vertical="center"/>
    </xf>
    <xf numFmtId="0" fontId="10" fillId="0" borderId="0" xfId="0" applyFont="1" applyAlignment="1">
      <alignment/>
    </xf>
    <xf numFmtId="0" fontId="3" fillId="34" borderId="0" xfId="0" applyFont="1" applyFill="1" applyBorder="1" applyAlignment="1">
      <alignment horizontal="center" vertical="center"/>
    </xf>
    <xf numFmtId="0" fontId="4" fillId="36" borderId="12" xfId="0" applyFont="1" applyFill="1" applyBorder="1" applyAlignment="1">
      <alignment vertical="center"/>
    </xf>
    <xf numFmtId="4" fontId="2" fillId="36" borderId="11" xfId="0" applyNumberFormat="1" applyFont="1" applyFill="1" applyBorder="1" applyAlignment="1">
      <alignment vertical="center"/>
    </xf>
    <xf numFmtId="49" fontId="3" fillId="0" borderId="10" xfId="0" applyNumberFormat="1" applyFont="1" applyFill="1" applyBorder="1" applyAlignment="1">
      <alignment horizontal="center" vertical="center" readingOrder="1"/>
    </xf>
    <xf numFmtId="3" fontId="3" fillId="0" borderId="12" xfId="0" applyNumberFormat="1" applyFont="1" applyFill="1" applyBorder="1" applyAlignment="1">
      <alignment horizontal="left" vertical="center" wrapText="1" readingOrder="1"/>
    </xf>
    <xf numFmtId="3" fontId="2" fillId="0" borderId="12" xfId="0" applyNumberFormat="1" applyFont="1" applyFill="1" applyBorder="1" applyAlignment="1">
      <alignment horizontal="center" vertical="center" wrapText="1" readingOrder="1"/>
    </xf>
    <xf numFmtId="49" fontId="3" fillId="0" borderId="0" xfId="0" applyNumberFormat="1" applyFont="1" applyFill="1" applyAlignment="1">
      <alignment horizontal="center" vertical="center"/>
    </xf>
    <xf numFmtId="3" fontId="4" fillId="36" borderId="12" xfId="0" applyNumberFormat="1" applyFont="1" applyFill="1" applyBorder="1" applyAlignment="1">
      <alignment vertical="center" readingOrder="1"/>
    </xf>
    <xf numFmtId="4" fontId="2" fillId="36" borderId="12" xfId="0" applyNumberFormat="1" applyFont="1" applyFill="1" applyBorder="1" applyAlignment="1">
      <alignment horizontal="right" vertical="center" readingOrder="1"/>
    </xf>
    <xf numFmtId="1" fontId="2" fillId="34" borderId="0" xfId="0" applyNumberFormat="1" applyFont="1" applyFill="1" applyAlignment="1">
      <alignment vertical="center" wrapText="1"/>
    </xf>
    <xf numFmtId="4" fontId="3" fillId="0" borderId="10" xfId="0" applyNumberFormat="1" applyFont="1" applyFill="1" applyBorder="1" applyAlignment="1">
      <alignment vertical="center" wrapText="1" readingOrder="1"/>
    </xf>
    <xf numFmtId="3" fontId="3" fillId="0" borderId="10" xfId="0" applyNumberFormat="1" applyFont="1" applyFill="1" applyBorder="1" applyAlignment="1">
      <alignment vertical="center" wrapText="1" readingOrder="1"/>
    </xf>
    <xf numFmtId="1" fontId="2" fillId="34" borderId="0" xfId="0" applyNumberFormat="1" applyFont="1" applyFill="1" applyAlignment="1">
      <alignment horizontal="center" vertical="center" readingOrder="1"/>
    </xf>
    <xf numFmtId="3" fontId="2" fillId="0" borderId="0" xfId="0" applyNumberFormat="1" applyFont="1" applyFill="1" applyAlignment="1">
      <alignment horizontal="center" vertical="center" readingOrder="1"/>
    </xf>
    <xf numFmtId="3" fontId="4" fillId="33" borderId="12" xfId="0" applyNumberFormat="1" applyFont="1" applyFill="1" applyBorder="1" applyAlignment="1">
      <alignment vertical="center" readingOrder="1"/>
    </xf>
    <xf numFmtId="4" fontId="2" fillId="33" borderId="12" xfId="0" applyNumberFormat="1" applyFont="1" applyFill="1" applyBorder="1" applyAlignment="1">
      <alignment vertical="center" readingOrder="1"/>
    </xf>
    <xf numFmtId="4" fontId="2" fillId="36" borderId="12" xfId="0" applyNumberFormat="1" applyFont="1" applyFill="1" applyBorder="1" applyAlignment="1">
      <alignment vertical="center" readingOrder="1"/>
    </xf>
    <xf numFmtId="1" fontId="2" fillId="34" borderId="0" xfId="0" applyNumberFormat="1" applyFont="1" applyFill="1" applyAlignment="1">
      <alignment horizontal="center" vertical="center" wrapText="1" readingOrder="1"/>
    </xf>
    <xf numFmtId="3" fontId="2" fillId="0" borderId="0" xfId="0" applyNumberFormat="1" applyFont="1" applyFill="1" applyAlignment="1">
      <alignment horizontal="center" vertical="center" wrapText="1" readingOrder="1"/>
    </xf>
    <xf numFmtId="0" fontId="2" fillId="34" borderId="0" xfId="0" applyFont="1" applyFill="1" applyAlignment="1">
      <alignment vertical="center"/>
    </xf>
    <xf numFmtId="49" fontId="3" fillId="34" borderId="0" xfId="0" applyNumberFormat="1" applyFont="1" applyFill="1" applyAlignment="1">
      <alignment horizontal="center" vertical="center"/>
    </xf>
    <xf numFmtId="3" fontId="8" fillId="35" borderId="12" xfId="0" applyNumberFormat="1" applyFont="1" applyFill="1" applyBorder="1" applyAlignment="1">
      <alignment vertical="center"/>
    </xf>
    <xf numFmtId="3" fontId="12" fillId="35" borderId="11" xfId="0" applyNumberFormat="1" applyFont="1" applyFill="1" applyBorder="1" applyAlignment="1">
      <alignment vertical="center" wrapText="1"/>
    </xf>
    <xf numFmtId="3" fontId="12" fillId="35" borderId="11" xfId="0" applyNumberFormat="1" applyFont="1" applyFill="1" applyBorder="1" applyAlignment="1">
      <alignment vertical="center"/>
    </xf>
    <xf numFmtId="3" fontId="3" fillId="0" borderId="0" xfId="0" applyNumberFormat="1" applyFont="1" applyAlignment="1">
      <alignment vertical="center" wrapText="1"/>
    </xf>
    <xf numFmtId="0" fontId="12" fillId="35" borderId="17" xfId="0" applyFont="1" applyFill="1" applyBorder="1" applyAlignment="1">
      <alignment vertical="center"/>
    </xf>
    <xf numFmtId="3" fontId="3" fillId="34" borderId="0" xfId="0" applyNumberFormat="1" applyFont="1" applyFill="1" applyBorder="1" applyAlignment="1">
      <alignment horizontal="center" vertical="center"/>
    </xf>
    <xf numFmtId="3" fontId="3" fillId="0" borderId="18" xfId="0" applyNumberFormat="1" applyFont="1" applyBorder="1" applyAlignment="1">
      <alignment horizontal="center" vertical="center"/>
    </xf>
    <xf numFmtId="4" fontId="2" fillId="33" borderId="10" xfId="0" applyNumberFormat="1" applyFont="1" applyFill="1" applyBorder="1" applyAlignment="1">
      <alignment horizontal="right" vertical="center"/>
    </xf>
    <xf numFmtId="3" fontId="4" fillId="36" borderId="12" xfId="0" applyNumberFormat="1" applyFont="1" applyFill="1" applyBorder="1" applyAlignment="1">
      <alignment vertical="center"/>
    </xf>
    <xf numFmtId="4" fontId="2" fillId="36" borderId="12" xfId="0" applyNumberFormat="1" applyFont="1" applyFill="1" applyBorder="1" applyAlignment="1">
      <alignment vertical="center"/>
    </xf>
    <xf numFmtId="3" fontId="2" fillId="0" borderId="10" xfId="0" applyNumberFormat="1" applyFont="1" applyFill="1" applyBorder="1" applyAlignment="1">
      <alignment horizontal="center" vertical="center" wrapText="1"/>
    </xf>
    <xf numFmtId="4" fontId="3" fillId="37" borderId="10" xfId="0" applyNumberFormat="1" applyFont="1" applyFill="1" applyBorder="1" applyAlignment="1">
      <alignment vertical="center" readingOrder="1"/>
    </xf>
    <xf numFmtId="3" fontId="3" fillId="0" borderId="0" xfId="0" applyNumberFormat="1" applyFont="1" applyAlignment="1">
      <alignment/>
    </xf>
    <xf numFmtId="1" fontId="3" fillId="34" borderId="10" xfId="0" applyNumberFormat="1" applyFont="1" applyFill="1" applyBorder="1" applyAlignment="1">
      <alignment horizontal="center" vertical="center" wrapText="1" readingOrder="1"/>
    </xf>
    <xf numFmtId="1" fontId="3" fillId="34" borderId="12" xfId="0" applyNumberFormat="1" applyFont="1" applyFill="1" applyBorder="1" applyAlignment="1">
      <alignment horizontal="center" vertical="center" readingOrder="1"/>
    </xf>
    <xf numFmtId="3" fontId="2" fillId="0" borderId="0" xfId="0" applyNumberFormat="1" applyFont="1" applyFill="1" applyAlignment="1">
      <alignment horizontal="center" vertical="center"/>
    </xf>
    <xf numFmtId="4" fontId="2" fillId="36" borderId="19" xfId="0" applyNumberFormat="1" applyFont="1" applyFill="1" applyBorder="1" applyAlignment="1">
      <alignment vertical="center" readingOrder="1"/>
    </xf>
    <xf numFmtId="3" fontId="2" fillId="0" borderId="0" xfId="0" applyNumberFormat="1" applyFont="1" applyFill="1" applyAlignment="1">
      <alignment horizontal="center" vertical="center" wrapText="1"/>
    </xf>
    <xf numFmtId="3" fontId="3" fillId="0" borderId="0" xfId="0" applyNumberFormat="1" applyFont="1" applyAlignment="1">
      <alignment wrapText="1"/>
    </xf>
    <xf numFmtId="3" fontId="4" fillId="33" borderId="12" xfId="0" applyNumberFormat="1" applyFont="1" applyFill="1" applyBorder="1" applyAlignment="1">
      <alignment vertical="center" wrapText="1" readingOrder="1"/>
    </xf>
    <xf numFmtId="4" fontId="2" fillId="33" borderId="12" xfId="0" applyNumberFormat="1" applyFont="1" applyFill="1" applyBorder="1" applyAlignment="1">
      <alignment horizontal="right" vertical="center" wrapText="1" readingOrder="1"/>
    </xf>
    <xf numFmtId="0" fontId="3" fillId="0" borderId="10" xfId="0" applyNumberFormat="1" applyFont="1" applyFill="1" applyBorder="1" applyAlignment="1">
      <alignment horizontal="left" vertical="center" wrapText="1" readingOrder="1"/>
    </xf>
    <xf numFmtId="49" fontId="5" fillId="34" borderId="0" xfId="0" applyNumberFormat="1" applyFont="1" applyFill="1" applyAlignment="1">
      <alignment horizontal="center" vertical="center"/>
    </xf>
    <xf numFmtId="4" fontId="17" fillId="35" borderId="11" xfId="0" applyNumberFormat="1" applyFont="1" applyFill="1" applyBorder="1" applyAlignment="1">
      <alignment vertical="center" wrapText="1"/>
    </xf>
    <xf numFmtId="4" fontId="17" fillId="35" borderId="11" xfId="0" applyNumberFormat="1" applyFont="1" applyFill="1" applyBorder="1" applyAlignment="1">
      <alignment vertical="center"/>
    </xf>
    <xf numFmtId="4" fontId="17" fillId="35" borderId="17" xfId="0" applyNumberFormat="1" applyFont="1" applyFill="1" applyBorder="1" applyAlignment="1">
      <alignment vertical="center"/>
    </xf>
    <xf numFmtId="4" fontId="2" fillId="36" borderId="12" xfId="0" applyNumberFormat="1" applyFont="1" applyFill="1" applyBorder="1" applyAlignment="1">
      <alignment horizontal="right" vertical="center"/>
    </xf>
    <xf numFmtId="1" fontId="3" fillId="34"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wrapText="1" readingOrder="1"/>
    </xf>
    <xf numFmtId="4" fontId="3" fillId="37" borderId="10" xfId="0" applyNumberFormat="1" applyFont="1" applyFill="1" applyBorder="1" applyAlignment="1">
      <alignment horizontal="right" vertical="center" wrapText="1" readingOrder="1"/>
    </xf>
    <xf numFmtId="1" fontId="2" fillId="34" borderId="0" xfId="0" applyNumberFormat="1" applyFont="1" applyFill="1" applyAlignment="1">
      <alignment horizontal="center" vertical="center"/>
    </xf>
    <xf numFmtId="3" fontId="4" fillId="36" borderId="12" xfId="0" applyNumberFormat="1" applyFont="1" applyFill="1" applyBorder="1" applyAlignment="1">
      <alignment vertical="center" wrapText="1" readingOrder="1"/>
    </xf>
    <xf numFmtId="0" fontId="3" fillId="0" borderId="0" xfId="0" applyFont="1" applyAlignment="1">
      <alignment wrapText="1"/>
    </xf>
    <xf numFmtId="1" fontId="3" fillId="34" borderId="10" xfId="0"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4" fontId="10" fillId="0" borderId="0" xfId="0" applyNumberFormat="1" applyFont="1" applyAlignment="1">
      <alignment/>
    </xf>
    <xf numFmtId="3" fontId="6" fillId="0" borderId="0" xfId="0" applyNumberFormat="1" applyFont="1" applyAlignment="1">
      <alignment vertical="center"/>
    </xf>
    <xf numFmtId="0" fontId="2" fillId="34" borderId="0" xfId="0" applyFont="1" applyFill="1" applyAlignment="1">
      <alignment horizontal="center" vertical="center"/>
    </xf>
    <xf numFmtId="49" fontId="5" fillId="0" borderId="0" xfId="0" applyNumberFormat="1" applyFont="1" applyAlignment="1">
      <alignment horizontal="center" vertical="center"/>
    </xf>
    <xf numFmtId="49" fontId="16" fillId="0" borderId="0" xfId="0" applyNumberFormat="1" applyFont="1" applyAlignment="1">
      <alignment horizontal="center" vertical="center"/>
    </xf>
    <xf numFmtId="0" fontId="3" fillId="0" borderId="0" xfId="0" applyFont="1" applyAlignment="1">
      <alignment wrapText="1" readingOrder="1"/>
    </xf>
    <xf numFmtId="4" fontId="2" fillId="36" borderId="12" xfId="0" applyNumberFormat="1" applyFont="1" applyFill="1" applyBorder="1" applyAlignment="1">
      <alignment vertical="center" wrapText="1" readingOrder="1"/>
    </xf>
    <xf numFmtId="1" fontId="14" fillId="34" borderId="0"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1" fontId="14" fillId="34" borderId="13" xfId="0" applyNumberFormat="1" applyFont="1" applyFill="1" applyBorder="1" applyAlignment="1">
      <alignment horizontal="center" vertical="center"/>
    </xf>
    <xf numFmtId="0" fontId="8" fillId="35" borderId="12" xfId="0" applyFont="1" applyFill="1" applyBorder="1" applyAlignment="1">
      <alignment vertical="center" wrapText="1"/>
    </xf>
    <xf numFmtId="4" fontId="2" fillId="35" borderId="12"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readingOrder="1"/>
    </xf>
    <xf numFmtId="4" fontId="2" fillId="38" borderId="10" xfId="0" applyNumberFormat="1" applyFont="1" applyFill="1" applyBorder="1" applyAlignment="1">
      <alignment vertical="center" readingOrder="1"/>
    </xf>
    <xf numFmtId="4" fontId="2" fillId="39" borderId="10" xfId="0" applyNumberFormat="1" applyFont="1" applyFill="1" applyBorder="1" applyAlignment="1">
      <alignment vertical="center" readingOrder="1"/>
    </xf>
    <xf numFmtId="0" fontId="14" fillId="0" borderId="14" xfId="0" applyFont="1" applyBorder="1" applyAlignment="1">
      <alignment horizontal="center" vertical="center"/>
    </xf>
    <xf numFmtId="1" fontId="3" fillId="34" borderId="0" xfId="0" applyNumberFormat="1" applyFont="1" applyFill="1" applyBorder="1" applyAlignment="1">
      <alignment horizontal="center" vertical="center" readingOrder="1"/>
    </xf>
    <xf numFmtId="0" fontId="8" fillId="35" borderId="11" xfId="0" applyFont="1" applyFill="1" applyBorder="1" applyAlignment="1">
      <alignment vertical="center" wrapText="1"/>
    </xf>
    <xf numFmtId="4" fontId="18" fillId="33" borderId="10" xfId="0" applyNumberFormat="1" applyFont="1" applyFill="1" applyBorder="1" applyAlignment="1">
      <alignment vertical="center"/>
    </xf>
    <xf numFmtId="49" fontId="14" fillId="0" borderId="13" xfId="0" applyNumberFormat="1" applyFont="1" applyBorder="1" applyAlignment="1">
      <alignment horizontal="center" vertical="center"/>
    </xf>
    <xf numFmtId="4" fontId="18" fillId="36" borderId="17" xfId="0" applyNumberFormat="1" applyFont="1" applyFill="1" applyBorder="1" applyAlignment="1">
      <alignment vertical="center"/>
    </xf>
    <xf numFmtId="49" fontId="3"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4" fillId="33" borderId="10" xfId="0" applyNumberFormat="1" applyFont="1" applyFill="1" applyBorder="1" applyAlignment="1">
      <alignment vertical="center" readingOrder="1"/>
    </xf>
    <xf numFmtId="4" fontId="2" fillId="33" borderId="10" xfId="0" applyNumberFormat="1" applyFont="1" applyFill="1" applyBorder="1" applyAlignment="1">
      <alignment vertical="center" readingOrder="1"/>
    </xf>
    <xf numFmtId="49" fontId="3" fillId="0" borderId="0" xfId="0" applyNumberFormat="1" applyFont="1" applyFill="1" applyBorder="1" applyAlignment="1">
      <alignment horizontal="center" vertical="center"/>
    </xf>
    <xf numFmtId="0" fontId="6" fillId="0" borderId="0" xfId="0" applyFont="1" applyAlignment="1">
      <alignment horizontal="center" vertical="center"/>
    </xf>
    <xf numFmtId="49" fontId="2" fillId="34" borderId="20" xfId="0" applyNumberFormat="1" applyFont="1" applyFill="1" applyBorder="1" applyAlignment="1">
      <alignment horizontal="center" vertical="center"/>
    </xf>
    <xf numFmtId="4" fontId="2" fillId="38" borderId="12" xfId="0" applyNumberFormat="1" applyFont="1" applyFill="1" applyBorder="1" applyAlignment="1">
      <alignment vertical="center" readingOrder="1"/>
    </xf>
    <xf numFmtId="0" fontId="3" fillId="0" borderId="10" xfId="0" applyFont="1" applyFill="1" applyBorder="1" applyAlignment="1">
      <alignment horizontal="left" vertical="center" wrapText="1" readingOrder="1"/>
    </xf>
    <xf numFmtId="0" fontId="6" fillId="0" borderId="0" xfId="0" applyFont="1" applyBorder="1" applyAlignment="1">
      <alignment vertical="center"/>
    </xf>
    <xf numFmtId="49" fontId="2" fillId="34" borderId="11"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readingOrder="1"/>
    </xf>
    <xf numFmtId="3" fontId="6" fillId="0" borderId="0" xfId="0" applyNumberFormat="1" applyFont="1" applyFill="1" applyBorder="1" applyAlignment="1">
      <alignment horizontal="center" vertical="center"/>
    </xf>
    <xf numFmtId="4" fontId="2" fillId="38" borderId="12" xfId="0" applyNumberFormat="1" applyFont="1" applyFill="1" applyBorder="1" applyAlignment="1">
      <alignment horizontal="right" vertical="center" readingOrder="1"/>
    </xf>
    <xf numFmtId="3" fontId="6" fillId="0" borderId="0" xfId="0" applyNumberFormat="1" applyFont="1" applyFill="1" applyBorder="1" applyAlignment="1">
      <alignment horizontal="center" vertical="center" readingOrder="1"/>
    </xf>
    <xf numFmtId="49" fontId="5" fillId="34"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readingOrder="1"/>
    </xf>
    <xf numFmtId="3" fontId="5" fillId="0" borderId="0" xfId="0" applyNumberFormat="1" applyFont="1" applyFill="1" applyAlignment="1">
      <alignment/>
    </xf>
    <xf numFmtId="1" fontId="3" fillId="0" borderId="0" xfId="0" applyNumberFormat="1" applyFont="1" applyFill="1" applyAlignment="1">
      <alignment horizontal="center" vertical="center"/>
    </xf>
    <xf numFmtId="3" fontId="5" fillId="0" borderId="0" xfId="0" applyNumberFormat="1" applyFont="1" applyAlignment="1">
      <alignment/>
    </xf>
    <xf numFmtId="1" fontId="3" fillId="0" borderId="0" xfId="0" applyNumberFormat="1" applyFont="1" applyFill="1" applyBorder="1" applyAlignment="1">
      <alignment horizontal="center" vertical="center"/>
    </xf>
    <xf numFmtId="49" fontId="0" fillId="0" borderId="0" xfId="0" applyNumberFormat="1" applyFont="1" applyAlignment="1">
      <alignment horizontal="center" vertical="center"/>
    </xf>
    <xf numFmtId="3" fontId="14" fillId="0" borderId="18" xfId="0" applyNumberFormat="1" applyFont="1" applyBorder="1" applyAlignment="1">
      <alignment horizontal="center" vertical="center" wrapText="1"/>
    </xf>
    <xf numFmtId="3" fontId="6" fillId="0" borderId="0" xfId="0" applyNumberFormat="1" applyFont="1" applyBorder="1" applyAlignment="1">
      <alignment vertical="center"/>
    </xf>
    <xf numFmtId="3" fontId="3" fillId="0" borderId="10" xfId="0" applyNumberFormat="1" applyFont="1" applyFill="1" applyBorder="1" applyAlignment="1">
      <alignment vertical="center" wrapText="1"/>
    </xf>
    <xf numFmtId="3" fontId="3" fillId="34" borderId="17" xfId="0" applyNumberFormat="1" applyFont="1" applyFill="1" applyBorder="1" applyAlignment="1">
      <alignment vertical="center" wrapText="1"/>
    </xf>
    <xf numFmtId="3" fontId="3" fillId="0" borderId="17" xfId="0" applyNumberFormat="1" applyFont="1" applyFill="1" applyBorder="1" applyAlignment="1">
      <alignment vertical="center" wrapText="1"/>
    </xf>
    <xf numFmtId="1" fontId="2" fillId="0" borderId="10" xfId="0" applyNumberFormat="1" applyFont="1" applyFill="1" applyBorder="1" applyAlignment="1">
      <alignment horizontal="center" vertical="center" readingOrder="1"/>
    </xf>
    <xf numFmtId="1" fontId="3" fillId="0" borderId="0" xfId="0" applyNumberFormat="1" applyFont="1" applyFill="1" applyAlignment="1">
      <alignment horizontal="center" vertical="center" readingOrder="1"/>
    </xf>
    <xf numFmtId="3" fontId="3" fillId="0" borderId="0" xfId="0" applyNumberFormat="1" applyFont="1" applyFill="1" applyBorder="1" applyAlignment="1">
      <alignment horizontal="center" vertical="center" readingOrder="1"/>
    </xf>
    <xf numFmtId="3" fontId="3" fillId="0" borderId="10" xfId="0" applyNumberFormat="1" applyFont="1" applyFill="1" applyBorder="1" applyAlignment="1">
      <alignment horizontal="center" vertical="center" readingOrder="1"/>
    </xf>
    <xf numFmtId="3" fontId="6" fillId="0" borderId="0" xfId="0" applyNumberFormat="1" applyFont="1" applyAlignment="1">
      <alignment horizontal="center" vertical="center" wrapText="1"/>
    </xf>
    <xf numFmtId="49" fontId="2" fillId="0" borderId="0" xfId="0" applyNumberFormat="1" applyFont="1" applyAlignment="1">
      <alignment horizontal="center" vertical="center"/>
    </xf>
    <xf numFmtId="3" fontId="21" fillId="0" borderId="0" xfId="0" applyNumberFormat="1" applyFont="1" applyAlignment="1">
      <alignment vertical="center"/>
    </xf>
    <xf numFmtId="1" fontId="24" fillId="40" borderId="10" xfId="0" applyNumberFormat="1" applyFont="1" applyFill="1" applyBorder="1" applyAlignment="1">
      <alignment vertical="center"/>
    </xf>
    <xf numFmtId="4" fontId="23" fillId="40" borderId="10" xfId="0" applyNumberFormat="1" applyFont="1" applyFill="1" applyBorder="1" applyAlignment="1">
      <alignment vertical="center"/>
    </xf>
    <xf numFmtId="1" fontId="25" fillId="33" borderId="10" xfId="0" applyNumberFormat="1" applyFont="1" applyFill="1" applyBorder="1" applyAlignment="1">
      <alignment vertical="center"/>
    </xf>
    <xf numFmtId="4" fontId="21" fillId="33" borderId="10" xfId="0" applyNumberFormat="1" applyFont="1" applyFill="1" applyBorder="1" applyAlignment="1">
      <alignment vertical="center"/>
    </xf>
    <xf numFmtId="1" fontId="25" fillId="0" borderId="0" xfId="0" applyNumberFormat="1" applyFont="1" applyAlignment="1">
      <alignment vertical="center"/>
    </xf>
    <xf numFmtId="4" fontId="21" fillId="0" borderId="0" xfId="0" applyNumberFormat="1" applyFont="1" applyAlignment="1">
      <alignment vertical="center"/>
    </xf>
    <xf numFmtId="3" fontId="25" fillId="0" borderId="0" xfId="0" applyNumberFormat="1" applyFont="1" applyFill="1" applyBorder="1" applyAlignment="1">
      <alignment vertical="center"/>
    </xf>
    <xf numFmtId="4" fontId="21" fillId="0" borderId="0" xfId="0" applyNumberFormat="1" applyFont="1" applyFill="1" applyBorder="1" applyAlignment="1">
      <alignment vertical="center"/>
    </xf>
    <xf numFmtId="3" fontId="24" fillId="40" borderId="10" xfId="0" applyNumberFormat="1" applyFont="1" applyFill="1" applyBorder="1" applyAlignment="1">
      <alignment vertical="center"/>
    </xf>
    <xf numFmtId="3" fontId="25" fillId="33" borderId="10" xfId="0" applyNumberFormat="1" applyFont="1" applyFill="1" applyBorder="1" applyAlignment="1">
      <alignment vertical="center"/>
    </xf>
    <xf numFmtId="3" fontId="25" fillId="0" borderId="0" xfId="0" applyNumberFormat="1" applyFont="1" applyAlignment="1">
      <alignment vertical="center"/>
    </xf>
    <xf numFmtId="49" fontId="21" fillId="0" borderId="0" xfId="0" applyNumberFormat="1" applyFont="1" applyAlignment="1">
      <alignment vertical="center"/>
    </xf>
    <xf numFmtId="0" fontId="21" fillId="0" borderId="0" xfId="0" applyFont="1" applyAlignment="1">
      <alignment vertical="center" readingOrder="1"/>
    </xf>
    <xf numFmtId="0" fontId="27" fillId="0" borderId="0" xfId="0" applyFont="1" applyAlignment="1">
      <alignment vertical="center"/>
    </xf>
    <xf numFmtId="4" fontId="23" fillId="40" borderId="12" xfId="0" applyNumberFormat="1" applyFont="1" applyFill="1" applyBorder="1" applyAlignment="1">
      <alignment vertical="center"/>
    </xf>
    <xf numFmtId="0" fontId="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vertical="center" wrapText="1"/>
    </xf>
    <xf numFmtId="4" fontId="21" fillId="0" borderId="10" xfId="0" applyNumberFormat="1" applyFont="1" applyBorder="1" applyAlignment="1">
      <alignment vertical="center" wrapText="1"/>
    </xf>
    <xf numFmtId="0" fontId="27" fillId="0" borderId="0" xfId="0" applyFont="1" applyAlignment="1">
      <alignment vertical="center" wrapText="1"/>
    </xf>
    <xf numFmtId="0" fontId="3" fillId="0" borderId="17" xfId="0" applyFont="1" applyBorder="1" applyAlignment="1">
      <alignment vertical="center" wrapText="1"/>
    </xf>
    <xf numFmtId="0" fontId="29" fillId="0" borderId="0" xfId="0" applyFont="1" applyAlignment="1">
      <alignment vertical="center" wrapText="1"/>
    </xf>
    <xf numFmtId="0" fontId="25" fillId="0" borderId="17" xfId="0" applyFont="1" applyBorder="1" applyAlignment="1">
      <alignment vertical="center" wrapText="1"/>
    </xf>
    <xf numFmtId="0" fontId="25" fillId="0" borderId="0" xfId="0" applyFont="1" applyAlignment="1">
      <alignment horizontal="center" vertical="center"/>
    </xf>
    <xf numFmtId="0" fontId="18" fillId="0" borderId="0" xfId="0" applyFont="1" applyFill="1" applyAlignment="1">
      <alignment horizontal="center" vertical="center"/>
    </xf>
    <xf numFmtId="0" fontId="21" fillId="0" borderId="0" xfId="0" applyFont="1" applyAlignment="1">
      <alignment vertical="center"/>
    </xf>
    <xf numFmtId="3" fontId="10" fillId="0" borderId="0" xfId="0" applyNumberFormat="1" applyFont="1" applyAlignment="1">
      <alignment vertical="center"/>
    </xf>
    <xf numFmtId="3" fontId="4" fillId="35" borderId="12" xfId="0" applyNumberFormat="1" applyFont="1" applyFill="1" applyBorder="1" applyAlignment="1">
      <alignment vertical="center"/>
    </xf>
    <xf numFmtId="3" fontId="32" fillId="35" borderId="11" xfId="0" applyNumberFormat="1" applyFont="1" applyFill="1" applyBorder="1" applyAlignment="1">
      <alignment vertical="center" wrapText="1"/>
    </xf>
    <xf numFmtId="3" fontId="32" fillId="35" borderId="11" xfId="0" applyNumberFormat="1" applyFont="1" applyFill="1" applyBorder="1" applyAlignment="1">
      <alignment vertical="center"/>
    </xf>
    <xf numFmtId="3" fontId="3" fillId="33" borderId="10" xfId="0" applyNumberFormat="1" applyFont="1" applyFill="1" applyBorder="1" applyAlignment="1">
      <alignment vertical="center"/>
    </xf>
    <xf numFmtId="4" fontId="3" fillId="33" borderId="10" xfId="0" applyNumberFormat="1" applyFont="1" applyFill="1" applyBorder="1" applyAlignment="1">
      <alignment vertical="center"/>
    </xf>
    <xf numFmtId="3" fontId="3" fillId="36" borderId="10" xfId="0" applyNumberFormat="1" applyFont="1" applyFill="1" applyBorder="1" applyAlignment="1">
      <alignment vertical="center"/>
    </xf>
    <xf numFmtId="4" fontId="3" fillId="36" borderId="10" xfId="0" applyNumberFormat="1" applyFont="1" applyFill="1" applyBorder="1" applyAlignment="1">
      <alignment vertical="center"/>
    </xf>
    <xf numFmtId="3" fontId="3" fillId="36" borderId="10" xfId="0" applyNumberFormat="1" applyFont="1" applyFill="1" applyBorder="1" applyAlignment="1">
      <alignment vertical="center" readingOrder="1"/>
    </xf>
    <xf numFmtId="3" fontId="3" fillId="36" borderId="12" xfId="0" applyNumberFormat="1" applyFont="1" applyFill="1" applyBorder="1" applyAlignment="1">
      <alignment vertical="center" readingOrder="1"/>
    </xf>
    <xf numFmtId="3" fontId="3" fillId="33" borderId="10" xfId="0" applyNumberFormat="1" applyFont="1" applyFill="1" applyBorder="1" applyAlignment="1">
      <alignment vertical="center" readingOrder="1"/>
    </xf>
    <xf numFmtId="3" fontId="3" fillId="0" borderId="21" xfId="0" applyNumberFormat="1" applyFont="1" applyFill="1" applyBorder="1" applyAlignment="1">
      <alignment vertical="center" readingOrder="1"/>
    </xf>
    <xf numFmtId="4" fontId="3" fillId="0" borderId="21" xfId="0" applyNumberFormat="1" applyFont="1" applyFill="1" applyBorder="1" applyAlignment="1">
      <alignment vertical="center"/>
    </xf>
    <xf numFmtId="3" fontId="10" fillId="0" borderId="0" xfId="0" applyNumberFormat="1" applyFont="1" applyFill="1" applyBorder="1" applyAlignment="1">
      <alignment vertical="center"/>
    </xf>
    <xf numFmtId="3" fontId="32" fillId="35" borderId="17" xfId="0" applyNumberFormat="1" applyFont="1" applyFill="1" applyBorder="1" applyAlignment="1">
      <alignment vertical="center"/>
    </xf>
    <xf numFmtId="4" fontId="3" fillId="33" borderId="17" xfId="0" applyNumberFormat="1" applyFont="1" applyFill="1" applyBorder="1" applyAlignment="1">
      <alignment horizontal="right" vertical="center"/>
    </xf>
    <xf numFmtId="4" fontId="3" fillId="36" borderId="17" xfId="0" applyNumberFormat="1" applyFont="1" applyFill="1" applyBorder="1" applyAlignment="1">
      <alignment vertical="center"/>
    </xf>
    <xf numFmtId="4" fontId="3" fillId="36" borderId="10" xfId="0" applyNumberFormat="1" applyFont="1" applyFill="1" applyBorder="1" applyAlignment="1">
      <alignment vertical="center" readingOrder="1"/>
    </xf>
    <xf numFmtId="4" fontId="3" fillId="33" borderId="10" xfId="0" applyNumberFormat="1" applyFont="1" applyFill="1" applyBorder="1" applyAlignment="1">
      <alignment vertical="center" readingOrder="1"/>
    </xf>
    <xf numFmtId="3" fontId="3" fillId="33" borderId="12" xfId="0" applyNumberFormat="1" applyFont="1" applyFill="1" applyBorder="1" applyAlignment="1">
      <alignment vertical="center"/>
    </xf>
    <xf numFmtId="4" fontId="3" fillId="33" borderId="12" xfId="0" applyNumberFormat="1" applyFont="1" applyFill="1" applyBorder="1" applyAlignment="1">
      <alignment vertical="center"/>
    </xf>
    <xf numFmtId="3" fontId="3" fillId="33" borderId="12" xfId="0" applyNumberFormat="1" applyFont="1" applyFill="1" applyBorder="1" applyAlignment="1">
      <alignment vertical="center" wrapText="1" readingOrder="1"/>
    </xf>
    <xf numFmtId="4" fontId="3" fillId="33" borderId="12" xfId="0" applyNumberFormat="1" applyFont="1" applyFill="1" applyBorder="1" applyAlignment="1">
      <alignment vertical="center" wrapText="1" readingOrder="1"/>
    </xf>
    <xf numFmtId="3" fontId="3" fillId="36" borderId="12" xfId="0" applyNumberFormat="1" applyFont="1" applyFill="1" applyBorder="1" applyAlignment="1">
      <alignment vertical="center"/>
    </xf>
    <xf numFmtId="4" fontId="3" fillId="36" borderId="12" xfId="0" applyNumberFormat="1" applyFont="1" applyFill="1" applyBorder="1" applyAlignment="1">
      <alignment vertical="center"/>
    </xf>
    <xf numFmtId="3" fontId="3" fillId="36" borderId="10" xfId="0" applyNumberFormat="1" applyFont="1" applyFill="1" applyBorder="1" applyAlignment="1">
      <alignment vertical="center" wrapText="1" readingOrder="1"/>
    </xf>
    <xf numFmtId="4" fontId="3" fillId="36" borderId="10" xfId="0" applyNumberFormat="1" applyFont="1" applyFill="1" applyBorder="1" applyAlignment="1">
      <alignment vertical="center" wrapText="1" readingOrder="1"/>
    </xf>
    <xf numFmtId="3" fontId="3" fillId="36" borderId="12" xfId="0" applyNumberFormat="1" applyFont="1" applyFill="1" applyBorder="1" applyAlignment="1">
      <alignment vertical="center" wrapText="1" readingOrder="1"/>
    </xf>
    <xf numFmtId="4" fontId="3" fillId="36" borderId="12" xfId="0" applyNumberFormat="1" applyFont="1" applyFill="1" applyBorder="1" applyAlignment="1">
      <alignment vertical="center" wrapText="1" readingOrder="1"/>
    </xf>
    <xf numFmtId="3" fontId="4" fillId="35" borderId="12" xfId="0" applyNumberFormat="1" applyFont="1" applyFill="1" applyBorder="1" applyAlignment="1">
      <alignment vertical="center" wrapText="1"/>
    </xf>
    <xf numFmtId="4" fontId="2" fillId="35" borderId="12" xfId="0" applyNumberFormat="1" applyFont="1" applyFill="1" applyBorder="1" applyAlignment="1">
      <alignment horizontal="right" vertical="center" readingOrder="1"/>
    </xf>
    <xf numFmtId="4" fontId="2" fillId="35" borderId="11" xfId="0" applyNumberFormat="1" applyFont="1" applyFill="1" applyBorder="1" applyAlignment="1">
      <alignment horizontal="right" vertical="center" readingOrder="1"/>
    </xf>
    <xf numFmtId="4" fontId="2" fillId="35" borderId="17" xfId="0" applyNumberFormat="1" applyFont="1" applyFill="1" applyBorder="1" applyAlignment="1">
      <alignment horizontal="right" vertical="center" readingOrder="1"/>
    </xf>
    <xf numFmtId="4" fontId="3" fillId="36" borderId="12" xfId="0" applyNumberFormat="1" applyFont="1" applyFill="1" applyBorder="1" applyAlignment="1">
      <alignment vertical="center" readingOrder="1"/>
    </xf>
    <xf numFmtId="4" fontId="3" fillId="36" borderId="12" xfId="0" applyNumberFormat="1" applyFont="1" applyFill="1" applyBorder="1" applyAlignment="1">
      <alignment horizontal="right" vertical="center"/>
    </xf>
    <xf numFmtId="4" fontId="3" fillId="38" borderId="10" xfId="0" applyNumberFormat="1" applyFont="1" applyFill="1" applyBorder="1" applyAlignment="1">
      <alignment horizontal="right" vertical="center" readingOrder="1"/>
    </xf>
    <xf numFmtId="3" fontId="5" fillId="0" borderId="0" xfId="0" applyNumberFormat="1" applyFont="1" applyAlignment="1">
      <alignment horizontal="center" vertical="center"/>
    </xf>
    <xf numFmtId="3" fontId="3" fillId="0" borderId="10" xfId="0" applyNumberFormat="1" applyFont="1" applyFill="1" applyBorder="1" applyAlignment="1" applyProtection="1">
      <alignment horizontal="center" vertical="center" readingOrder="1"/>
      <protection/>
    </xf>
    <xf numFmtId="3" fontId="2" fillId="34" borderId="0" xfId="0" applyNumberFormat="1" applyFont="1" applyFill="1" applyAlignment="1">
      <alignment vertical="center"/>
    </xf>
    <xf numFmtId="1" fontId="3" fillId="0" borderId="0" xfId="0" applyNumberFormat="1" applyFont="1" applyFill="1" applyBorder="1" applyAlignment="1">
      <alignment horizontal="center" vertical="center" readingOrder="1"/>
    </xf>
    <xf numFmtId="49" fontId="3" fillId="0" borderId="0" xfId="0" applyNumberFormat="1" applyFont="1" applyFill="1" applyBorder="1" applyAlignment="1">
      <alignment horizontal="center" vertical="center" readingOrder="1"/>
    </xf>
    <xf numFmtId="3" fontId="3" fillId="0" borderId="12" xfId="0" applyNumberFormat="1" applyFont="1" applyFill="1" applyBorder="1" applyAlignment="1">
      <alignment horizontal="center" vertical="center" wrapText="1" readingOrder="1"/>
    </xf>
    <xf numFmtId="3" fontId="3" fillId="0" borderId="0" xfId="0" applyNumberFormat="1" applyFont="1" applyFill="1" applyAlignment="1">
      <alignment vertical="center"/>
    </xf>
    <xf numFmtId="3" fontId="3" fillId="0" borderId="0" xfId="0" applyNumberFormat="1" applyFont="1" applyFill="1" applyAlignment="1">
      <alignment horizontal="center" vertical="center" readingOrder="1"/>
    </xf>
    <xf numFmtId="3" fontId="3" fillId="0" borderId="0" xfId="0" applyNumberFormat="1" applyFont="1" applyFill="1" applyAlignment="1">
      <alignment horizontal="center" vertical="center" wrapText="1" readingOrder="1"/>
    </xf>
    <xf numFmtId="3" fontId="34" fillId="0" borderId="0" xfId="0" applyNumberFormat="1" applyFont="1" applyFill="1" applyBorder="1" applyAlignment="1">
      <alignment horizontal="left" vertical="center" readingOrder="1"/>
    </xf>
    <xf numFmtId="3" fontId="3" fillId="0" borderId="1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readingOrder="1"/>
    </xf>
    <xf numFmtId="1" fontId="3" fillId="0" borderId="1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readingOrder="1"/>
    </xf>
    <xf numFmtId="0" fontId="3"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5" fillId="37" borderId="17" xfId="0" applyFont="1" applyFill="1" applyBorder="1" applyAlignment="1">
      <alignment vertical="center" wrapText="1"/>
    </xf>
    <xf numFmtId="4" fontId="21" fillId="37" borderId="10" xfId="0" applyNumberFormat="1" applyFont="1" applyFill="1" applyBorder="1" applyAlignment="1">
      <alignment vertical="center" wrapText="1"/>
    </xf>
    <xf numFmtId="0" fontId="27" fillId="37" borderId="0" xfId="0" applyFont="1" applyFill="1" applyAlignment="1">
      <alignment vertical="center" wrapText="1"/>
    </xf>
    <xf numFmtId="3" fontId="87" fillId="0" borderId="0" xfId="0" applyNumberFormat="1" applyFont="1" applyAlignment="1">
      <alignment vertical="center"/>
    </xf>
    <xf numFmtId="49" fontId="5" fillId="0" borderId="0" xfId="0" applyNumberFormat="1" applyFont="1" applyAlignment="1">
      <alignment vertical="center" wrapText="1"/>
    </xf>
    <xf numFmtId="49" fontId="88" fillId="0" borderId="0" xfId="0" applyNumberFormat="1" applyFont="1" applyFill="1" applyBorder="1" applyAlignment="1">
      <alignment horizontal="center" vertical="top"/>
    </xf>
    <xf numFmtId="4" fontId="3" fillId="0" borderId="10" xfId="0" applyNumberFormat="1" applyFont="1" applyFill="1" applyBorder="1" applyAlignment="1">
      <alignment horizontal="right" vertical="center" readingOrder="1"/>
    </xf>
    <xf numFmtId="0" fontId="88" fillId="0" borderId="0" xfId="0" applyFont="1" applyAlignment="1">
      <alignment vertical="center"/>
    </xf>
    <xf numFmtId="3" fontId="88" fillId="0" borderId="0" xfId="0" applyNumberFormat="1" applyFont="1" applyBorder="1" applyAlignment="1">
      <alignment vertical="center" wrapText="1"/>
    </xf>
    <xf numFmtId="3" fontId="89" fillId="0" borderId="0" xfId="0" applyNumberFormat="1" applyFont="1" applyAlignment="1">
      <alignment vertical="center"/>
    </xf>
    <xf numFmtId="49" fontId="88" fillId="0" borderId="0" xfId="0" applyNumberFormat="1" applyFont="1" applyAlignment="1">
      <alignment horizontal="center" vertical="center"/>
    </xf>
    <xf numFmtId="4" fontId="89" fillId="0" borderId="0" xfId="0" applyNumberFormat="1" applyFont="1" applyAlignment="1">
      <alignment horizontal="left" vertical="center" wrapText="1"/>
    </xf>
    <xf numFmtId="49" fontId="88" fillId="34" borderId="0" xfId="0" applyNumberFormat="1" applyFont="1" applyFill="1" applyAlignment="1">
      <alignment horizontal="center" vertical="center"/>
    </xf>
    <xf numFmtId="3" fontId="88" fillId="0" borderId="0" xfId="0" applyNumberFormat="1" applyFont="1" applyAlignment="1">
      <alignment vertical="center"/>
    </xf>
    <xf numFmtId="1" fontId="6" fillId="34" borderId="0" xfId="0" applyNumberFormat="1" applyFont="1" applyFill="1" applyAlignment="1">
      <alignment vertical="center"/>
    </xf>
    <xf numFmtId="3" fontId="2" fillId="37" borderId="10" xfId="0" applyNumberFormat="1" applyFont="1" applyFill="1" applyBorder="1" applyAlignment="1">
      <alignment horizontal="center" vertical="center" readingOrder="1"/>
    </xf>
    <xf numFmtId="1" fontId="3" fillId="37" borderId="10" xfId="0" applyNumberFormat="1" applyFont="1" applyFill="1" applyBorder="1" applyAlignment="1">
      <alignment horizontal="center" vertical="center" readingOrder="1"/>
    </xf>
    <xf numFmtId="3" fontId="2" fillId="37" borderId="10" xfId="0" applyNumberFormat="1" applyFont="1" applyFill="1" applyBorder="1" applyAlignment="1">
      <alignment horizontal="center" vertical="center" wrapText="1"/>
    </xf>
    <xf numFmtId="3" fontId="3" fillId="37" borderId="10" xfId="0" applyNumberFormat="1" applyFont="1" applyFill="1" applyBorder="1" applyAlignment="1">
      <alignment horizontal="left" vertical="center" wrapText="1" readingOrder="1"/>
    </xf>
    <xf numFmtId="3" fontId="5" fillId="37" borderId="0" xfId="0" applyNumberFormat="1" applyFont="1" applyFill="1" applyAlignment="1">
      <alignment/>
    </xf>
    <xf numFmtId="3" fontId="90" fillId="0" borderId="10" xfId="0" applyNumberFormat="1" applyFont="1" applyFill="1" applyBorder="1" applyAlignment="1">
      <alignment horizontal="center" vertical="center" wrapText="1" readingOrder="1"/>
    </xf>
    <xf numFmtId="3" fontId="3" fillId="0" borderId="10" xfId="0" applyNumberFormat="1" applyFont="1" applyBorder="1" applyAlignment="1">
      <alignment horizontal="left" vertical="center" wrapText="1"/>
    </xf>
    <xf numFmtId="1" fontId="87" fillId="34" borderId="0" xfId="0" applyNumberFormat="1" applyFont="1" applyFill="1" applyAlignment="1">
      <alignment vertical="center"/>
    </xf>
    <xf numFmtId="0" fontId="87" fillId="0" borderId="0" xfId="0" applyFont="1" applyAlignment="1">
      <alignment vertical="center"/>
    </xf>
    <xf numFmtId="4" fontId="3" fillId="37" borderId="0" xfId="0" applyNumberFormat="1" applyFont="1" applyFill="1" applyAlignment="1">
      <alignment vertical="center"/>
    </xf>
    <xf numFmtId="3" fontId="2" fillId="37" borderId="10" xfId="0" applyNumberFormat="1" applyFont="1" applyFill="1" applyBorder="1" applyAlignment="1" applyProtection="1">
      <alignment horizontal="center" vertical="center" readingOrder="1"/>
      <protection/>
    </xf>
    <xf numFmtId="3" fontId="2" fillId="37" borderId="10" xfId="0" applyNumberFormat="1" applyFont="1" applyFill="1" applyBorder="1" applyAlignment="1">
      <alignment horizontal="center" vertical="center" wrapText="1" readingOrder="1"/>
    </xf>
    <xf numFmtId="1" fontId="3" fillId="34" borderId="0" xfId="0" applyNumberFormat="1" applyFont="1" applyFill="1" applyBorder="1" applyAlignment="1">
      <alignment vertical="center"/>
    </xf>
    <xf numFmtId="3" fontId="3" fillId="0" borderId="0" xfId="0" applyNumberFormat="1" applyFont="1" applyAlignment="1">
      <alignment horizontal="left" vertical="center" wrapText="1"/>
    </xf>
    <xf numFmtId="3" fontId="2" fillId="37" borderId="0" xfId="0" applyNumberFormat="1" applyFont="1" applyFill="1" applyAlignment="1">
      <alignment vertical="center"/>
    </xf>
    <xf numFmtId="1" fontId="3" fillId="37" borderId="0" xfId="0" applyNumberFormat="1" applyFont="1" applyFill="1" applyAlignment="1">
      <alignment vertical="center"/>
    </xf>
    <xf numFmtId="3" fontId="3" fillId="37" borderId="0" xfId="0" applyNumberFormat="1" applyFont="1" applyFill="1" applyAlignment="1">
      <alignment vertical="center"/>
    </xf>
    <xf numFmtId="1" fontId="2" fillId="37" borderId="0" xfId="0" applyNumberFormat="1" applyFont="1" applyFill="1" applyAlignment="1">
      <alignment vertical="center"/>
    </xf>
    <xf numFmtId="1" fontId="5" fillId="37" borderId="0" xfId="0" applyNumberFormat="1" applyFont="1" applyFill="1" applyAlignment="1">
      <alignment vertical="center"/>
    </xf>
    <xf numFmtId="0" fontId="5" fillId="37" borderId="0" xfId="0" applyFont="1" applyFill="1" applyAlignment="1">
      <alignment vertical="center"/>
    </xf>
    <xf numFmtId="49" fontId="3" fillId="37" borderId="10" xfId="0" applyNumberFormat="1" applyFont="1" applyFill="1" applyBorder="1" applyAlignment="1">
      <alignment horizontal="center" vertical="center"/>
    </xf>
    <xf numFmtId="1" fontId="2" fillId="37" borderId="10" xfId="0" applyNumberFormat="1" applyFont="1" applyFill="1" applyBorder="1" applyAlignment="1">
      <alignment horizontal="center" vertical="center" readingOrder="1"/>
    </xf>
    <xf numFmtId="3" fontId="3" fillId="37" borderId="10" xfId="0" applyNumberFormat="1" applyFont="1" applyFill="1" applyBorder="1" applyAlignment="1">
      <alignment horizontal="center" vertical="center" readingOrder="1"/>
    </xf>
    <xf numFmtId="49" fontId="5" fillId="37" borderId="0" xfId="0" applyNumberFormat="1" applyFont="1" applyFill="1" applyBorder="1" applyAlignment="1">
      <alignment vertical="center"/>
    </xf>
    <xf numFmtId="3" fontId="5" fillId="37" borderId="0" xfId="0" applyNumberFormat="1" applyFont="1" applyFill="1" applyAlignment="1">
      <alignment vertical="center"/>
    </xf>
    <xf numFmtId="3" fontId="6" fillId="37" borderId="0" xfId="0" applyNumberFormat="1" applyFont="1" applyFill="1" applyAlignment="1">
      <alignment vertical="center"/>
    </xf>
    <xf numFmtId="4" fontId="2" fillId="36" borderId="18" xfId="0" applyNumberFormat="1" applyFont="1" applyFill="1" applyBorder="1" applyAlignment="1">
      <alignment vertical="center"/>
    </xf>
    <xf numFmtId="3" fontId="2" fillId="37" borderId="10" xfId="0" applyNumberFormat="1" applyFont="1" applyFill="1" applyBorder="1" applyAlignment="1">
      <alignment horizontal="center" vertical="center"/>
    </xf>
    <xf numFmtId="0" fontId="3" fillId="0" borderId="10" xfId="0" applyFont="1" applyFill="1" applyBorder="1" applyAlignment="1">
      <alignment horizontal="center" vertical="center" readingOrder="1"/>
    </xf>
    <xf numFmtId="0" fontId="3" fillId="37" borderId="17" xfId="0" applyFont="1" applyFill="1" applyBorder="1" applyAlignment="1">
      <alignment vertical="center" wrapText="1"/>
    </xf>
    <xf numFmtId="3" fontId="3" fillId="37" borderId="17" xfId="0" applyNumberFormat="1" applyFont="1" applyFill="1" applyBorder="1" applyAlignment="1">
      <alignment vertical="center" wrapText="1"/>
    </xf>
    <xf numFmtId="3" fontId="3" fillId="37" borderId="10" xfId="0" applyNumberFormat="1" applyFont="1" applyFill="1" applyBorder="1" applyAlignment="1">
      <alignment horizontal="left" vertical="center" wrapText="1"/>
    </xf>
    <xf numFmtId="3" fontId="3" fillId="37" borderId="12" xfId="0" applyNumberFormat="1" applyFont="1" applyFill="1" applyBorder="1" applyAlignment="1">
      <alignment vertical="center" wrapText="1" readingOrder="1"/>
    </xf>
    <xf numFmtId="3" fontId="2" fillId="37" borderId="17" xfId="0" applyNumberFormat="1" applyFont="1" applyFill="1" applyBorder="1" applyAlignment="1">
      <alignment horizontal="center" vertical="center" readingOrder="1"/>
    </xf>
    <xf numFmtId="3" fontId="3" fillId="37" borderId="10" xfId="0" applyNumberFormat="1" applyFont="1" applyFill="1" applyBorder="1" applyAlignment="1">
      <alignment vertical="center" wrapText="1" readingOrder="1"/>
    </xf>
    <xf numFmtId="49" fontId="6" fillId="37" borderId="0" xfId="0" applyNumberFormat="1" applyFont="1" applyFill="1" applyAlignment="1">
      <alignment vertical="center"/>
    </xf>
    <xf numFmtId="0" fontId="2" fillId="37" borderId="0" xfId="0" applyFont="1" applyFill="1" applyAlignment="1">
      <alignment vertical="center"/>
    </xf>
    <xf numFmtId="0" fontId="3" fillId="37" borderId="0" xfId="0" applyFont="1" applyFill="1" applyAlignment="1">
      <alignment vertical="center"/>
    </xf>
    <xf numFmtId="3" fontId="3" fillId="37" borderId="10" xfId="0" applyNumberFormat="1" applyFont="1" applyFill="1" applyBorder="1" applyAlignment="1">
      <alignment horizontal="center" vertical="center"/>
    </xf>
    <xf numFmtId="3" fontId="3" fillId="37" borderId="10" xfId="0"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wrapText="1" readingOrder="1"/>
    </xf>
    <xf numFmtId="3" fontId="3" fillId="37" borderId="10" xfId="0" applyNumberFormat="1" applyFont="1" applyFill="1" applyBorder="1" applyAlignment="1">
      <alignment vertical="center" wrapText="1"/>
    </xf>
    <xf numFmtId="0" fontId="3" fillId="37" borderId="10" xfId="0" applyFont="1" applyFill="1" applyBorder="1" applyAlignment="1">
      <alignment vertical="center" wrapText="1"/>
    </xf>
    <xf numFmtId="49" fontId="87" fillId="0" borderId="0" xfId="0" applyNumberFormat="1" applyFont="1" applyAlignment="1">
      <alignment horizontal="center" vertical="center"/>
    </xf>
    <xf numFmtId="49" fontId="3" fillId="37" borderId="0" xfId="0" applyNumberFormat="1" applyFont="1" applyFill="1" applyAlignment="1">
      <alignment horizontal="center" vertical="center"/>
    </xf>
    <xf numFmtId="49" fontId="91" fillId="34" borderId="0" xfId="0" applyNumberFormat="1" applyFont="1" applyFill="1" applyAlignment="1">
      <alignment horizontal="left" vertical="center"/>
    </xf>
    <xf numFmtId="49" fontId="87" fillId="34" borderId="0" xfId="0" applyNumberFormat="1" applyFont="1" applyFill="1" applyAlignment="1">
      <alignment horizontal="left" vertical="center"/>
    </xf>
    <xf numFmtId="3" fontId="32" fillId="35" borderId="16" xfId="0" applyNumberFormat="1" applyFont="1" applyFill="1" applyBorder="1" applyAlignment="1">
      <alignment vertical="center"/>
    </xf>
    <xf numFmtId="4" fontId="18" fillId="33" borderId="10" xfId="0" applyNumberFormat="1" applyFont="1" applyFill="1" applyBorder="1" applyAlignment="1">
      <alignment vertical="center" readingOrder="1"/>
    </xf>
    <xf numFmtId="4" fontId="18" fillId="36" borderId="10" xfId="0" applyNumberFormat="1" applyFont="1" applyFill="1" applyBorder="1" applyAlignment="1">
      <alignment vertical="center" readingOrder="1"/>
    </xf>
    <xf numFmtId="4" fontId="2" fillId="0" borderId="0" xfId="0" applyNumberFormat="1" applyFont="1" applyAlignment="1">
      <alignment vertical="center"/>
    </xf>
    <xf numFmtId="0" fontId="14" fillId="35" borderId="22" xfId="0" applyFont="1" applyFill="1" applyBorder="1" applyAlignment="1">
      <alignment vertical="center"/>
    </xf>
    <xf numFmtId="0" fontId="14" fillId="35" borderId="20" xfId="0" applyFont="1" applyFill="1" applyBorder="1" applyAlignment="1">
      <alignment vertical="center"/>
    </xf>
    <xf numFmtId="0" fontId="14" fillId="35" borderId="16" xfId="0" applyFont="1" applyFill="1" applyBorder="1" applyAlignment="1">
      <alignment vertical="center"/>
    </xf>
    <xf numFmtId="3" fontId="14" fillId="35" borderId="21" xfId="0" applyNumberFormat="1" applyFont="1" applyFill="1" applyBorder="1" applyAlignment="1">
      <alignment vertical="center"/>
    </xf>
    <xf numFmtId="3" fontId="14" fillId="35" borderId="22" xfId="0" applyNumberFormat="1" applyFont="1" applyFill="1" applyBorder="1" applyAlignment="1">
      <alignment vertical="center"/>
    </xf>
    <xf numFmtId="3" fontId="14" fillId="35" borderId="0" xfId="0" applyNumberFormat="1" applyFont="1" applyFill="1" applyBorder="1" applyAlignment="1">
      <alignment vertical="center"/>
    </xf>
    <xf numFmtId="3" fontId="14" fillId="35" borderId="20" xfId="0" applyNumberFormat="1" applyFont="1" applyFill="1" applyBorder="1" applyAlignment="1">
      <alignment vertical="center"/>
    </xf>
    <xf numFmtId="3" fontId="14" fillId="35" borderId="16" xfId="0" applyNumberFormat="1" applyFont="1" applyFill="1" applyBorder="1" applyAlignment="1">
      <alignment vertical="center"/>
    </xf>
    <xf numFmtId="0" fontId="2" fillId="0" borderId="10" xfId="0" applyFont="1" applyFill="1" applyBorder="1" applyAlignment="1">
      <alignment horizontal="center" vertical="center" readingOrder="1"/>
    </xf>
    <xf numFmtId="49" fontId="30" fillId="0" borderId="0" xfId="0" applyNumberFormat="1" applyFont="1" applyFill="1" applyBorder="1" applyAlignment="1">
      <alignment horizontal="center" vertical="center"/>
    </xf>
    <xf numFmtId="49" fontId="30" fillId="34" borderId="0" xfId="0" applyNumberFormat="1" applyFont="1" applyFill="1" applyAlignment="1">
      <alignment horizontal="center" vertical="center"/>
    </xf>
    <xf numFmtId="49" fontId="30" fillId="0" borderId="0" xfId="0" applyNumberFormat="1" applyFont="1" applyFill="1" applyBorder="1" applyAlignment="1">
      <alignment horizontal="center" vertical="top"/>
    </xf>
    <xf numFmtId="0" fontId="25" fillId="37" borderId="17" xfId="0" applyNumberFormat="1" applyFont="1" applyFill="1" applyBorder="1" applyAlignment="1">
      <alignment vertical="center" wrapText="1"/>
    </xf>
    <xf numFmtId="1" fontId="3" fillId="37" borderId="10" xfId="0" applyNumberFormat="1" applyFont="1" applyFill="1" applyBorder="1" applyAlignment="1">
      <alignment horizontal="center" vertical="center" wrapText="1"/>
    </xf>
    <xf numFmtId="0" fontId="5" fillId="37" borderId="0" xfId="0" applyFont="1" applyFill="1" applyAlignment="1">
      <alignment/>
    </xf>
    <xf numFmtId="1" fontId="3" fillId="37" borderId="10" xfId="0" applyNumberFormat="1" applyFont="1" applyFill="1" applyBorder="1" applyAlignment="1">
      <alignment horizontal="center" vertical="center"/>
    </xf>
    <xf numFmtId="0" fontId="2" fillId="41" borderId="20" xfId="0" applyFont="1" applyFill="1" applyBorder="1" applyAlignment="1">
      <alignment horizontal="center" vertical="center" wrapText="1"/>
    </xf>
    <xf numFmtId="4" fontId="2" fillId="35" borderId="22" xfId="0" applyNumberFormat="1" applyFont="1" applyFill="1" applyBorder="1" applyAlignment="1">
      <alignment horizontal="right" vertical="center"/>
    </xf>
    <xf numFmtId="4" fontId="2" fillId="35" borderId="19" xfId="0" applyNumberFormat="1" applyFont="1" applyFill="1" applyBorder="1" applyAlignment="1">
      <alignment horizontal="right" vertical="center"/>
    </xf>
    <xf numFmtId="4" fontId="2" fillId="35" borderId="20" xfId="0" applyNumberFormat="1" applyFont="1" applyFill="1" applyBorder="1" applyAlignment="1">
      <alignment horizontal="right" vertical="center"/>
    </xf>
    <xf numFmtId="4" fontId="2" fillId="35" borderId="18" xfId="0" applyNumberFormat="1" applyFont="1" applyFill="1" applyBorder="1" applyAlignment="1">
      <alignment horizontal="right" vertical="center"/>
    </xf>
    <xf numFmtId="4" fontId="2" fillId="35" borderId="16" xfId="0" applyNumberFormat="1" applyFont="1" applyFill="1" applyBorder="1" applyAlignment="1">
      <alignment horizontal="right" vertical="center"/>
    </xf>
    <xf numFmtId="4" fontId="2" fillId="35" borderId="14" xfId="0" applyNumberFormat="1" applyFont="1" applyFill="1" applyBorder="1" applyAlignment="1">
      <alignment horizontal="right" vertical="center"/>
    </xf>
    <xf numFmtId="4" fontId="2" fillId="33" borderId="15" xfId="0" applyNumberFormat="1" applyFont="1" applyFill="1" applyBorder="1" applyAlignment="1">
      <alignment vertical="center"/>
    </xf>
    <xf numFmtId="4" fontId="2" fillId="33" borderId="23" xfId="0" applyNumberFormat="1" applyFont="1" applyFill="1" applyBorder="1" applyAlignment="1">
      <alignment vertical="center"/>
    </xf>
    <xf numFmtId="4" fontId="2" fillId="36" borderId="20" xfId="0" applyNumberFormat="1" applyFont="1" applyFill="1" applyBorder="1" applyAlignment="1">
      <alignment vertical="center"/>
    </xf>
    <xf numFmtId="4" fontId="2" fillId="35" borderId="21" xfId="0" applyNumberFormat="1" applyFont="1" applyFill="1" applyBorder="1" applyAlignment="1">
      <alignment horizontal="right" vertical="center"/>
    </xf>
    <xf numFmtId="4" fontId="2" fillId="35" borderId="0" xfId="0" applyNumberFormat="1" applyFont="1" applyFill="1" applyBorder="1" applyAlignment="1">
      <alignment horizontal="right" vertical="center"/>
    </xf>
    <xf numFmtId="4" fontId="2" fillId="35" borderId="13" xfId="0" applyNumberFormat="1" applyFont="1" applyFill="1" applyBorder="1" applyAlignment="1">
      <alignment horizontal="right" vertical="center"/>
    </xf>
    <xf numFmtId="4" fontId="2" fillId="33" borderId="24" xfId="0" applyNumberFormat="1" applyFont="1" applyFill="1" applyBorder="1" applyAlignment="1">
      <alignment vertical="center"/>
    </xf>
    <xf numFmtId="4" fontId="2" fillId="36" borderId="0" xfId="0" applyNumberFormat="1" applyFont="1" applyFill="1" applyBorder="1" applyAlignment="1">
      <alignment vertical="center"/>
    </xf>
    <xf numFmtId="49" fontId="3" fillId="37" borderId="10" xfId="0" applyNumberFormat="1" applyFont="1" applyFill="1" applyBorder="1" applyAlignment="1">
      <alignment horizontal="center" vertical="center" readingOrder="1"/>
    </xf>
    <xf numFmtId="4" fontId="2" fillId="36" borderId="22" xfId="0" applyNumberFormat="1" applyFont="1" applyFill="1" applyBorder="1" applyAlignment="1">
      <alignment vertical="center" readingOrder="1"/>
    </xf>
    <xf numFmtId="4" fontId="2" fillId="36" borderId="21" xfId="0" applyNumberFormat="1" applyFont="1" applyFill="1" applyBorder="1" applyAlignment="1">
      <alignment vertical="center" readingOrder="1"/>
    </xf>
    <xf numFmtId="4" fontId="2" fillId="36" borderId="15" xfId="0" applyNumberFormat="1" applyFont="1" applyFill="1" applyBorder="1" applyAlignment="1">
      <alignment vertical="center" readingOrder="1"/>
    </xf>
    <xf numFmtId="4" fontId="2" fillId="36" borderId="24" xfId="0" applyNumberFormat="1" applyFont="1" applyFill="1" applyBorder="1" applyAlignment="1">
      <alignment vertical="center" readingOrder="1"/>
    </xf>
    <xf numFmtId="4" fontId="2" fillId="36" borderId="23" xfId="0" applyNumberFormat="1" applyFont="1" applyFill="1" applyBorder="1" applyAlignment="1">
      <alignment vertical="center" readingOrder="1"/>
    </xf>
    <xf numFmtId="4" fontId="2" fillId="33" borderId="22" xfId="0" applyNumberFormat="1" applyFont="1" applyFill="1" applyBorder="1" applyAlignment="1">
      <alignment vertical="center" readingOrder="1"/>
    </xf>
    <xf numFmtId="4" fontId="2" fillId="33" borderId="21" xfId="0" applyNumberFormat="1" applyFont="1" applyFill="1" applyBorder="1" applyAlignment="1">
      <alignment vertical="center" readingOrder="1"/>
    </xf>
    <xf numFmtId="4" fontId="2" fillId="33" borderId="19" xfId="0" applyNumberFormat="1" applyFont="1" applyFill="1" applyBorder="1" applyAlignment="1">
      <alignment vertical="center" readingOrder="1"/>
    </xf>
    <xf numFmtId="4" fontId="2" fillId="33" borderId="15" xfId="0" applyNumberFormat="1" applyFont="1" applyFill="1" applyBorder="1" applyAlignment="1">
      <alignment vertical="center" readingOrder="1"/>
    </xf>
    <xf numFmtId="4" fontId="2" fillId="33" borderId="24" xfId="0" applyNumberFormat="1" applyFont="1" applyFill="1" applyBorder="1" applyAlignment="1">
      <alignment vertical="center" readingOrder="1"/>
    </xf>
    <xf numFmtId="4" fontId="2" fillId="33" borderId="23" xfId="0" applyNumberFormat="1" applyFont="1" applyFill="1" applyBorder="1" applyAlignment="1">
      <alignment vertical="center" readingOrder="1"/>
    </xf>
    <xf numFmtId="1" fontId="4" fillId="19" borderId="15" xfId="0" applyNumberFormat="1" applyFont="1" applyFill="1" applyBorder="1" applyAlignment="1">
      <alignment vertical="center"/>
    </xf>
    <xf numFmtId="4" fontId="2" fillId="36" borderId="16" xfId="0" applyNumberFormat="1" applyFont="1" applyFill="1" applyBorder="1" applyAlignment="1">
      <alignment vertical="center"/>
    </xf>
    <xf numFmtId="4" fontId="2" fillId="36" borderId="13" xfId="0" applyNumberFormat="1" applyFont="1" applyFill="1" applyBorder="1" applyAlignment="1">
      <alignment vertical="center"/>
    </xf>
    <xf numFmtId="4" fontId="2" fillId="36" borderId="14" xfId="0" applyNumberFormat="1" applyFont="1" applyFill="1" applyBorder="1" applyAlignment="1">
      <alignment vertical="center"/>
    </xf>
    <xf numFmtId="3" fontId="2" fillId="33" borderId="24" xfId="0" applyNumberFormat="1" applyFont="1" applyFill="1" applyBorder="1" applyAlignment="1">
      <alignment vertical="center" readingOrder="1"/>
    </xf>
    <xf numFmtId="3" fontId="2" fillId="33" borderId="23" xfId="0" applyNumberFormat="1" applyFont="1" applyFill="1" applyBorder="1" applyAlignment="1">
      <alignment vertical="center" readingOrder="1"/>
    </xf>
    <xf numFmtId="3" fontId="2" fillId="36" borderId="24" xfId="0" applyNumberFormat="1" applyFont="1" applyFill="1" applyBorder="1" applyAlignment="1">
      <alignment vertical="center" readingOrder="1"/>
    </xf>
    <xf numFmtId="3" fontId="2" fillId="36" borderId="23" xfId="0" applyNumberFormat="1" applyFont="1" applyFill="1" applyBorder="1" applyAlignment="1">
      <alignment vertical="center" readingOrder="1"/>
    </xf>
    <xf numFmtId="4" fontId="2" fillId="35" borderId="16" xfId="0" applyNumberFormat="1" applyFont="1" applyFill="1" applyBorder="1" applyAlignment="1">
      <alignment horizontal="right" vertical="center" wrapText="1"/>
    </xf>
    <xf numFmtId="4" fontId="2" fillId="35" borderId="13" xfId="0" applyNumberFormat="1"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6" borderId="15" xfId="0" applyNumberFormat="1" applyFont="1" applyFill="1" applyBorder="1" applyAlignment="1">
      <alignment vertical="center"/>
    </xf>
    <xf numFmtId="4" fontId="2" fillId="36" borderId="24" xfId="0" applyNumberFormat="1" applyFont="1" applyFill="1" applyBorder="1" applyAlignment="1">
      <alignment vertical="center"/>
    </xf>
    <xf numFmtId="4" fontId="2" fillId="36" borderId="23" xfId="0" applyNumberFormat="1" applyFont="1" applyFill="1" applyBorder="1" applyAlignment="1">
      <alignment vertical="center"/>
    </xf>
    <xf numFmtId="4" fontId="2" fillId="35" borderId="20" xfId="0" applyNumberFormat="1" applyFont="1" applyFill="1" applyBorder="1" applyAlignment="1">
      <alignment horizontal="right" vertical="center" wrapText="1"/>
    </xf>
    <xf numFmtId="4" fontId="2" fillId="35" borderId="0" xfId="0" applyNumberFormat="1" applyFont="1" applyFill="1" applyBorder="1" applyAlignment="1">
      <alignment horizontal="right" vertical="center" wrapText="1"/>
    </xf>
    <xf numFmtId="4" fontId="2" fillId="35" borderId="18" xfId="0" applyNumberFormat="1" applyFont="1" applyFill="1" applyBorder="1" applyAlignment="1">
      <alignment horizontal="right" vertical="center" wrapText="1"/>
    </xf>
    <xf numFmtId="4" fontId="2" fillId="36" borderId="22" xfId="0" applyNumberFormat="1" applyFont="1" applyFill="1" applyBorder="1" applyAlignment="1">
      <alignment horizontal="right" vertical="center" readingOrder="1"/>
    </xf>
    <xf numFmtId="4" fontId="2" fillId="36" borderId="21" xfId="0" applyNumberFormat="1" applyFont="1" applyFill="1" applyBorder="1" applyAlignment="1">
      <alignment horizontal="right" vertical="center" readingOrder="1"/>
    </xf>
    <xf numFmtId="4" fontId="2" fillId="36" borderId="19" xfId="0" applyNumberFormat="1" applyFont="1" applyFill="1" applyBorder="1" applyAlignment="1">
      <alignment horizontal="right" vertical="center" readingOrder="1"/>
    </xf>
    <xf numFmtId="4" fontId="2" fillId="33" borderId="15" xfId="0" applyNumberFormat="1" applyFont="1" applyFill="1" applyBorder="1" applyAlignment="1">
      <alignment horizontal="right" vertical="center"/>
    </xf>
    <xf numFmtId="4" fontId="2" fillId="33" borderId="24" xfId="0" applyNumberFormat="1" applyFont="1" applyFill="1" applyBorder="1" applyAlignment="1">
      <alignment horizontal="right" vertical="center"/>
    </xf>
    <xf numFmtId="4" fontId="2" fillId="33" borderId="23" xfId="0" applyNumberFormat="1" applyFont="1" applyFill="1" applyBorder="1" applyAlignment="1">
      <alignment horizontal="right" vertical="center"/>
    </xf>
    <xf numFmtId="4" fontId="2" fillId="36" borderId="22" xfId="0" applyNumberFormat="1" applyFont="1" applyFill="1" applyBorder="1" applyAlignment="1">
      <alignment vertical="center"/>
    </xf>
    <xf numFmtId="4" fontId="2" fillId="36" borderId="21" xfId="0" applyNumberFormat="1" applyFont="1" applyFill="1" applyBorder="1" applyAlignment="1">
      <alignment vertical="center"/>
    </xf>
    <xf numFmtId="4" fontId="2" fillId="36" borderId="19" xfId="0" applyNumberFormat="1" applyFont="1" applyFill="1" applyBorder="1" applyAlignment="1">
      <alignment vertical="center"/>
    </xf>
    <xf numFmtId="4" fontId="2" fillId="33" borderId="22" xfId="0" applyNumberFormat="1" applyFont="1" applyFill="1" applyBorder="1" applyAlignment="1">
      <alignment horizontal="right" vertical="center" wrapText="1" readingOrder="1"/>
    </xf>
    <xf numFmtId="4" fontId="2" fillId="33" borderId="21" xfId="0" applyNumberFormat="1" applyFont="1" applyFill="1" applyBorder="1" applyAlignment="1">
      <alignment horizontal="right" vertical="center" wrapText="1" readingOrder="1"/>
    </xf>
    <xf numFmtId="4" fontId="2" fillId="33" borderId="19" xfId="0" applyNumberFormat="1" applyFont="1" applyFill="1" applyBorder="1" applyAlignment="1">
      <alignment horizontal="right" vertical="center" wrapText="1" readingOrder="1"/>
    </xf>
    <xf numFmtId="0" fontId="12" fillId="35" borderId="17" xfId="0" applyFont="1" applyFill="1" applyBorder="1" applyAlignment="1">
      <alignment vertical="center" wrapText="1"/>
    </xf>
    <xf numFmtId="4" fontId="2" fillId="36" borderId="22" xfId="0" applyNumberFormat="1" applyFont="1" applyFill="1" applyBorder="1" applyAlignment="1">
      <alignment horizontal="right" vertical="center"/>
    </xf>
    <xf numFmtId="4" fontId="2" fillId="36" borderId="21" xfId="0" applyNumberFormat="1" applyFont="1" applyFill="1" applyBorder="1" applyAlignment="1">
      <alignment horizontal="right" vertical="center"/>
    </xf>
    <xf numFmtId="4" fontId="2" fillId="36" borderId="19" xfId="0" applyNumberFormat="1" applyFont="1" applyFill="1" applyBorder="1" applyAlignment="1">
      <alignment horizontal="right" vertical="center"/>
    </xf>
    <xf numFmtId="4" fontId="2" fillId="36" borderId="15" xfId="0" applyNumberFormat="1" applyFont="1" applyFill="1" applyBorder="1" applyAlignment="1">
      <alignment vertical="center" wrapText="1" readingOrder="1"/>
    </xf>
    <xf numFmtId="4" fontId="2" fillId="36" borderId="24" xfId="0" applyNumberFormat="1" applyFont="1" applyFill="1" applyBorder="1" applyAlignment="1">
      <alignment vertical="center" wrapText="1" readingOrder="1"/>
    </xf>
    <xf numFmtId="4" fontId="2" fillId="36" borderId="23" xfId="0" applyNumberFormat="1" applyFont="1" applyFill="1" applyBorder="1" applyAlignment="1">
      <alignment vertical="center" wrapText="1" readingOrder="1"/>
    </xf>
    <xf numFmtId="4" fontId="2" fillId="35" borderId="22" xfId="0" applyNumberFormat="1" applyFont="1" applyFill="1" applyBorder="1" applyAlignment="1">
      <alignment horizontal="right" vertical="center" wrapText="1"/>
    </xf>
    <xf numFmtId="4" fontId="2" fillId="35" borderId="21" xfId="0" applyNumberFormat="1" applyFont="1" applyFill="1" applyBorder="1" applyAlignment="1">
      <alignment horizontal="right" vertical="center" wrapText="1"/>
    </xf>
    <xf numFmtId="4" fontId="2" fillId="35" borderId="19" xfId="0" applyNumberFormat="1" applyFont="1" applyFill="1" applyBorder="1" applyAlignment="1">
      <alignment horizontal="right" vertical="center" wrapText="1"/>
    </xf>
    <xf numFmtId="4" fontId="2" fillId="38" borderId="15" xfId="0" applyNumberFormat="1" applyFont="1" applyFill="1" applyBorder="1" applyAlignment="1">
      <alignment vertical="center" readingOrder="1"/>
    </xf>
    <xf numFmtId="4" fontId="2" fillId="38" borderId="24" xfId="0" applyNumberFormat="1" applyFont="1" applyFill="1" applyBorder="1" applyAlignment="1">
      <alignment vertical="center" readingOrder="1"/>
    </xf>
    <xf numFmtId="4" fontId="2" fillId="38" borderId="23" xfId="0" applyNumberFormat="1" applyFont="1" applyFill="1" applyBorder="1" applyAlignment="1">
      <alignment vertical="center" readingOrder="1"/>
    </xf>
    <xf numFmtId="4" fontId="2" fillId="39" borderId="15" xfId="0" applyNumberFormat="1" applyFont="1" applyFill="1" applyBorder="1" applyAlignment="1">
      <alignment vertical="center" readingOrder="1"/>
    </xf>
    <xf numFmtId="4" fontId="2" fillId="39" borderId="24" xfId="0" applyNumberFormat="1" applyFont="1" applyFill="1" applyBorder="1" applyAlignment="1">
      <alignment vertical="center" readingOrder="1"/>
    </xf>
    <xf numFmtId="4" fontId="2" fillId="39" borderId="23" xfId="0" applyNumberFormat="1" applyFont="1" applyFill="1" applyBorder="1" applyAlignment="1">
      <alignment vertical="center" readingOrder="1"/>
    </xf>
    <xf numFmtId="4" fontId="18" fillId="33" borderId="15" xfId="0" applyNumberFormat="1" applyFont="1" applyFill="1" applyBorder="1" applyAlignment="1">
      <alignment vertical="center"/>
    </xf>
    <xf numFmtId="4" fontId="18" fillId="33" borderId="24" xfId="0" applyNumberFormat="1" applyFont="1" applyFill="1" applyBorder="1" applyAlignment="1">
      <alignment vertical="center"/>
    </xf>
    <xf numFmtId="4" fontId="18" fillId="33" borderId="23" xfId="0" applyNumberFormat="1" applyFont="1" applyFill="1" applyBorder="1" applyAlignment="1">
      <alignment vertical="center"/>
    </xf>
    <xf numFmtId="4" fontId="18" fillId="36" borderId="16" xfId="0" applyNumberFormat="1" applyFont="1" applyFill="1" applyBorder="1" applyAlignment="1">
      <alignment vertical="center"/>
    </xf>
    <xf numFmtId="4" fontId="18" fillId="36" borderId="13" xfId="0" applyNumberFormat="1" applyFont="1" applyFill="1" applyBorder="1" applyAlignment="1">
      <alignment vertical="center"/>
    </xf>
    <xf numFmtId="4" fontId="18" fillId="36" borderId="14" xfId="0" applyNumberFormat="1" applyFont="1" applyFill="1" applyBorder="1" applyAlignment="1">
      <alignment vertical="center"/>
    </xf>
    <xf numFmtId="3" fontId="18" fillId="33" borderId="24" xfId="0" applyNumberFormat="1" applyFont="1" applyFill="1" applyBorder="1" applyAlignment="1">
      <alignment vertical="center" readingOrder="1"/>
    </xf>
    <xf numFmtId="3" fontId="18" fillId="33" borderId="23" xfId="0" applyNumberFormat="1" applyFont="1" applyFill="1" applyBorder="1" applyAlignment="1">
      <alignment vertical="center" readingOrder="1"/>
    </xf>
    <xf numFmtId="3" fontId="18" fillId="36" borderId="24" xfId="0" applyNumberFormat="1" applyFont="1" applyFill="1" applyBorder="1" applyAlignment="1">
      <alignment vertical="center" readingOrder="1"/>
    </xf>
    <xf numFmtId="3" fontId="18" fillId="36" borderId="23" xfId="0" applyNumberFormat="1" applyFont="1" applyFill="1" applyBorder="1" applyAlignment="1">
      <alignment vertical="center" readingOrder="1"/>
    </xf>
    <xf numFmtId="4" fontId="2" fillId="38" borderId="22" xfId="0" applyNumberFormat="1" applyFont="1" applyFill="1" applyBorder="1" applyAlignment="1">
      <alignment vertical="center" readingOrder="1"/>
    </xf>
    <xf numFmtId="4" fontId="2" fillId="38" borderId="21" xfId="0" applyNumberFormat="1" applyFont="1" applyFill="1" applyBorder="1" applyAlignment="1">
      <alignment vertical="center" readingOrder="1"/>
    </xf>
    <xf numFmtId="4" fontId="2" fillId="38" borderId="19" xfId="0" applyNumberFormat="1" applyFont="1" applyFill="1" applyBorder="1" applyAlignment="1">
      <alignment vertical="center" readingOrder="1"/>
    </xf>
    <xf numFmtId="4" fontId="2" fillId="38" borderId="22" xfId="0" applyNumberFormat="1" applyFont="1" applyFill="1" applyBorder="1" applyAlignment="1">
      <alignment horizontal="right" vertical="center" readingOrder="1"/>
    </xf>
    <xf numFmtId="4" fontId="2" fillId="38" borderId="21" xfId="0" applyNumberFormat="1" applyFont="1" applyFill="1" applyBorder="1" applyAlignment="1">
      <alignment horizontal="right" vertical="center" readingOrder="1"/>
    </xf>
    <xf numFmtId="4" fontId="2" fillId="38" borderId="19" xfId="0" applyNumberFormat="1" applyFont="1" applyFill="1" applyBorder="1" applyAlignment="1">
      <alignment horizontal="right" vertical="center" readingOrder="1"/>
    </xf>
    <xf numFmtId="0" fontId="14" fillId="0" borderId="21"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14" fillId="35" borderId="12" xfId="0" applyFont="1" applyFill="1" applyBorder="1" applyAlignment="1">
      <alignment vertical="center"/>
    </xf>
    <xf numFmtId="0" fontId="14" fillId="35" borderId="17" xfId="0" applyFont="1" applyFill="1" applyBorder="1" applyAlignment="1">
      <alignment vertical="center"/>
    </xf>
    <xf numFmtId="0" fontId="14" fillId="35" borderId="11" xfId="0" applyFont="1" applyFill="1" applyBorder="1" applyAlignment="1">
      <alignment vertical="center"/>
    </xf>
    <xf numFmtId="49" fontId="30" fillId="34" borderId="0" xfId="0" applyNumberFormat="1" applyFont="1" applyFill="1" applyBorder="1" applyAlignment="1">
      <alignment horizontal="center" vertical="center" readingOrder="1"/>
    </xf>
    <xf numFmtId="0" fontId="9" fillId="0" borderId="0" xfId="0" applyFont="1" applyAlignment="1">
      <alignment vertical="center" wrapText="1"/>
    </xf>
    <xf numFmtId="0" fontId="9" fillId="0" borderId="21" xfId="0" applyFont="1" applyBorder="1" applyAlignment="1">
      <alignment vertical="center" wrapText="1"/>
    </xf>
    <xf numFmtId="0" fontId="92" fillId="0" borderId="0" xfId="0" applyFont="1" applyAlignment="1">
      <alignment vertical="center" wrapText="1"/>
    </xf>
    <xf numFmtId="1" fontId="14" fillId="0" borderId="21" xfId="0" applyNumberFormat="1" applyFont="1" applyBorder="1" applyAlignment="1">
      <alignment horizontal="center" vertical="center"/>
    </xf>
    <xf numFmtId="1" fontId="14" fillId="0" borderId="13" xfId="0" applyNumberFormat="1" applyFont="1" applyBorder="1" applyAlignment="1">
      <alignment horizontal="center" vertical="center"/>
    </xf>
    <xf numFmtId="1" fontId="2" fillId="34" borderId="0" xfId="0" applyNumberFormat="1" applyFont="1" applyFill="1" applyBorder="1" applyAlignment="1">
      <alignment horizontal="center" vertical="center"/>
    </xf>
    <xf numFmtId="1" fontId="6" fillId="0" borderId="0" xfId="0" applyNumberFormat="1" applyFont="1" applyAlignment="1">
      <alignment horizontal="center" vertical="center"/>
    </xf>
    <xf numFmtId="1" fontId="5" fillId="0" borderId="0" xfId="0" applyNumberFormat="1" applyFont="1" applyAlignment="1">
      <alignment horizontal="center" vertical="center"/>
    </xf>
    <xf numFmtId="1" fontId="14" fillId="35" borderId="12" xfId="0" applyNumberFormat="1" applyFont="1" applyFill="1" applyBorder="1" applyAlignment="1">
      <alignment vertical="center"/>
    </xf>
    <xf numFmtId="1" fontId="14" fillId="35" borderId="11" xfId="0" applyNumberFormat="1" applyFont="1" applyFill="1" applyBorder="1" applyAlignment="1">
      <alignment vertical="center"/>
    </xf>
    <xf numFmtId="4" fontId="23" fillId="2" borderId="11" xfId="0" applyNumberFormat="1" applyFont="1" applyFill="1" applyBorder="1" applyAlignment="1">
      <alignment horizontal="right" vertical="center" wrapText="1" readingOrder="1"/>
    </xf>
    <xf numFmtId="0" fontId="25" fillId="0" borderId="17" xfId="0" applyNumberFormat="1" applyFont="1" applyBorder="1" applyAlignment="1">
      <alignment vertical="center" wrapText="1"/>
    </xf>
    <xf numFmtId="0" fontId="28" fillId="42" borderId="10" xfId="0" applyFont="1" applyFill="1" applyBorder="1" applyAlignment="1">
      <alignment horizontal="left" vertical="center"/>
    </xf>
    <xf numFmtId="3" fontId="3" fillId="0" borderId="24" xfId="0" applyNumberFormat="1" applyFont="1" applyFill="1" applyBorder="1" applyAlignment="1">
      <alignment vertical="center" wrapText="1"/>
    </xf>
    <xf numFmtId="3" fontId="2" fillId="0" borderId="24" xfId="0" applyNumberFormat="1" applyFont="1" applyFill="1" applyBorder="1" applyAlignment="1">
      <alignment vertical="center" wrapText="1"/>
    </xf>
    <xf numFmtId="3" fontId="4" fillId="36" borderId="10" xfId="0" applyNumberFormat="1" applyFont="1" applyFill="1" applyBorder="1" applyAlignment="1">
      <alignment vertical="center" wrapText="1" readingOrder="1"/>
    </xf>
    <xf numFmtId="4" fontId="2" fillId="36" borderId="10" xfId="0" applyNumberFormat="1" applyFont="1" applyFill="1" applyBorder="1" applyAlignment="1">
      <alignment horizontal="right" vertical="center" wrapText="1" readingOrder="1"/>
    </xf>
    <xf numFmtId="4" fontId="2" fillId="36" borderId="15" xfId="0" applyNumberFormat="1" applyFont="1" applyFill="1" applyBorder="1" applyAlignment="1">
      <alignment horizontal="right" vertical="center" wrapText="1" readingOrder="1"/>
    </xf>
    <xf numFmtId="4" fontId="2" fillId="36" borderId="24" xfId="0" applyNumberFormat="1" applyFont="1" applyFill="1" applyBorder="1" applyAlignment="1">
      <alignment horizontal="right" vertical="center" wrapText="1" readingOrder="1"/>
    </xf>
    <xf numFmtId="4" fontId="2" fillId="36" borderId="23" xfId="0" applyNumberFormat="1" applyFont="1" applyFill="1" applyBorder="1" applyAlignment="1">
      <alignment horizontal="right" vertical="center" wrapText="1" readingOrder="1"/>
    </xf>
    <xf numFmtId="4" fontId="2" fillId="35" borderId="10" xfId="0" applyNumberFormat="1" applyFont="1" applyFill="1" applyBorder="1" applyAlignment="1">
      <alignment horizontal="right" vertical="center"/>
    </xf>
    <xf numFmtId="0" fontId="28" fillId="43" borderId="12" xfId="0" applyFont="1" applyFill="1" applyBorder="1" applyAlignment="1">
      <alignment vertical="center"/>
    </xf>
    <xf numFmtId="4" fontId="23" fillId="43" borderId="12" xfId="0" applyNumberFormat="1" applyFont="1" applyFill="1" applyBorder="1" applyAlignment="1">
      <alignment vertical="center"/>
    </xf>
    <xf numFmtId="0" fontId="28" fillId="43" borderId="10" xfId="0" applyFont="1" applyFill="1" applyBorder="1" applyAlignment="1">
      <alignment vertical="center"/>
    </xf>
    <xf numFmtId="3" fontId="93" fillId="0" borderId="10" xfId="0" applyNumberFormat="1" applyFont="1" applyFill="1" applyBorder="1" applyAlignment="1">
      <alignment horizontal="left" vertical="center" wrapText="1" readingOrder="1"/>
    </xf>
    <xf numFmtId="3" fontId="90" fillId="0" borderId="10" xfId="0" applyNumberFormat="1" applyFont="1" applyFill="1" applyBorder="1" applyAlignment="1">
      <alignment horizontal="center" vertical="center" wrapText="1"/>
    </xf>
    <xf numFmtId="3" fontId="4" fillId="33" borderId="15" xfId="0" applyNumberFormat="1" applyFont="1" applyFill="1" applyBorder="1" applyAlignment="1">
      <alignment vertical="center" readingOrder="1"/>
    </xf>
    <xf numFmtId="3" fontId="4" fillId="36" borderId="15" xfId="0" applyNumberFormat="1" applyFont="1" applyFill="1" applyBorder="1" applyAlignment="1">
      <alignment vertical="center" readingOrder="1"/>
    </xf>
    <xf numFmtId="3" fontId="3" fillId="0" borderId="15" xfId="0" applyNumberFormat="1" applyFont="1" applyFill="1" applyBorder="1" applyAlignment="1">
      <alignment horizontal="left" vertical="center" wrapText="1" readingOrder="1"/>
    </xf>
    <xf numFmtId="0" fontId="9" fillId="0" borderId="0" xfId="0" applyFont="1" applyAlignment="1">
      <alignment vertical="center"/>
    </xf>
    <xf numFmtId="3" fontId="23" fillId="41" borderId="15" xfId="0" applyNumberFormat="1" applyFont="1" applyFill="1" applyBorder="1" applyAlignment="1">
      <alignment horizontal="center" vertical="center" wrapText="1"/>
    </xf>
    <xf numFmtId="3" fontId="23" fillId="41" borderId="22" xfId="0" applyNumberFormat="1" applyFont="1" applyFill="1" applyBorder="1" applyAlignment="1">
      <alignment horizontal="center" vertical="center" wrapText="1"/>
    </xf>
    <xf numFmtId="3" fontId="26" fillId="41" borderId="12" xfId="0" applyNumberFormat="1" applyFont="1" applyFill="1" applyBorder="1" applyAlignment="1">
      <alignment horizontal="center" vertical="center"/>
    </xf>
    <xf numFmtId="3" fontId="3" fillId="0" borderId="0" xfId="0" applyNumberFormat="1" applyFont="1" applyFill="1" applyBorder="1" applyAlignment="1">
      <alignment horizontal="left" vertical="center" wrapText="1" readingOrder="1"/>
    </xf>
    <xf numFmtId="4" fontId="3" fillId="0" borderId="0" xfId="0" applyNumberFormat="1" applyFont="1" applyFill="1" applyBorder="1" applyAlignment="1">
      <alignment vertical="center" readingOrder="1"/>
    </xf>
    <xf numFmtId="1" fontId="2" fillId="0" borderId="21" xfId="0" applyNumberFormat="1" applyFont="1" applyFill="1" applyBorder="1" applyAlignment="1">
      <alignment horizontal="center" vertical="center" readingOrder="1"/>
    </xf>
    <xf numFmtId="3" fontId="3" fillId="0" borderId="21" xfId="0" applyNumberFormat="1" applyFont="1" applyFill="1" applyBorder="1" applyAlignment="1">
      <alignment horizontal="left" vertical="center" wrapText="1" readingOrder="1"/>
    </xf>
    <xf numFmtId="49" fontId="3" fillId="0" borderId="21" xfId="0" applyNumberFormat="1" applyFont="1" applyFill="1" applyBorder="1" applyAlignment="1">
      <alignment horizontal="center" vertical="center" readingOrder="1"/>
    </xf>
    <xf numFmtId="3" fontId="3" fillId="0" borderId="21" xfId="0" applyNumberFormat="1" applyFont="1" applyFill="1" applyBorder="1" applyAlignment="1">
      <alignment horizontal="center" vertical="center" readingOrder="1"/>
    </xf>
    <xf numFmtId="4" fontId="3" fillId="0" borderId="21" xfId="0" applyNumberFormat="1" applyFont="1" applyFill="1" applyBorder="1" applyAlignment="1">
      <alignment vertical="center" readingOrder="1"/>
    </xf>
    <xf numFmtId="3" fontId="88" fillId="37" borderId="0" xfId="0" applyNumberFormat="1" applyFont="1" applyFill="1" applyBorder="1" applyAlignment="1">
      <alignment horizontal="left" vertical="center" wrapText="1"/>
    </xf>
    <xf numFmtId="4" fontId="91" fillId="0" borderId="10" xfId="0" applyNumberFormat="1" applyFont="1" applyFill="1" applyBorder="1" applyAlignment="1">
      <alignment vertical="center" readingOrder="1"/>
    </xf>
    <xf numFmtId="0" fontId="30" fillId="0" borderId="0" xfId="0" applyFont="1" applyAlignment="1">
      <alignment vertical="center"/>
    </xf>
    <xf numFmtId="4" fontId="37" fillId="0" borderId="10" xfId="0" applyNumberFormat="1" applyFont="1" applyBorder="1" applyAlignment="1">
      <alignment horizontal="right" vertical="center"/>
    </xf>
    <xf numFmtId="4" fontId="10" fillId="0" borderId="10" xfId="0" applyNumberFormat="1" applyFont="1" applyBorder="1" applyAlignment="1">
      <alignment horizontal="right" vertical="center"/>
    </xf>
    <xf numFmtId="4" fontId="91" fillId="37" borderId="10" xfId="0" applyNumberFormat="1" applyFont="1" applyFill="1" applyBorder="1" applyAlignment="1">
      <alignment vertical="center" readingOrder="1"/>
    </xf>
    <xf numFmtId="3" fontId="3" fillId="37" borderId="10" xfId="0" applyNumberFormat="1" applyFont="1" applyFill="1" applyBorder="1" applyAlignment="1" applyProtection="1">
      <alignment horizontal="center" vertical="center" readingOrder="1"/>
      <protection/>
    </xf>
    <xf numFmtId="3" fontId="88" fillId="0" borderId="0" xfId="0" applyNumberFormat="1" applyFont="1" applyAlignment="1">
      <alignment horizontal="left" vertical="center" wrapText="1"/>
    </xf>
    <xf numFmtId="3" fontId="3" fillId="37" borderId="12" xfId="0" applyNumberFormat="1" applyFont="1" applyFill="1" applyBorder="1" applyAlignment="1">
      <alignment horizontal="left" vertical="center" wrapText="1"/>
    </xf>
    <xf numFmtId="49" fontId="88" fillId="34" borderId="0" xfId="0" applyNumberFormat="1" applyFont="1" applyFill="1" applyAlignment="1">
      <alignment horizontal="left" vertical="center"/>
    </xf>
    <xf numFmtId="3" fontId="3" fillId="37" borderId="17" xfId="0" applyNumberFormat="1" applyFont="1" applyFill="1" applyBorder="1" applyAlignment="1">
      <alignment horizontal="left" vertical="center" wrapText="1" readingOrder="1"/>
    </xf>
    <xf numFmtId="0" fontId="3" fillId="0" borderId="18" xfId="0" applyFont="1" applyBorder="1" applyAlignment="1">
      <alignment vertical="center" wrapText="1"/>
    </xf>
    <xf numFmtId="4" fontId="91" fillId="0" borderId="10" xfId="0" applyNumberFormat="1" applyFont="1" applyFill="1" applyBorder="1" applyAlignment="1">
      <alignment horizontal="right" vertical="center" readingOrder="1"/>
    </xf>
    <xf numFmtId="4" fontId="10" fillId="0" borderId="0" xfId="0" applyNumberFormat="1" applyFont="1" applyBorder="1" applyAlignment="1">
      <alignment horizontal="right" vertical="center"/>
    </xf>
    <xf numFmtId="3" fontId="3" fillId="37" borderId="17" xfId="0" applyNumberFormat="1" applyFont="1" applyFill="1" applyBorder="1" applyAlignment="1">
      <alignment horizontal="center" vertical="center" readingOrder="1"/>
    </xf>
    <xf numFmtId="3" fontId="2" fillId="0" borderId="0" xfId="0" applyNumberFormat="1" applyFont="1" applyFill="1" applyBorder="1" applyAlignment="1">
      <alignment horizontal="center" vertical="center" wrapText="1" readingOrder="1"/>
    </xf>
    <xf numFmtId="4" fontId="3" fillId="37" borderId="0" xfId="0" applyNumberFormat="1" applyFont="1" applyFill="1" applyBorder="1" applyAlignment="1">
      <alignment vertical="center" readingOrder="1"/>
    </xf>
    <xf numFmtId="4" fontId="91" fillId="37" borderId="10" xfId="0" applyNumberFormat="1" applyFont="1" applyFill="1" applyBorder="1" applyAlignment="1">
      <alignment horizontal="right" vertical="center" wrapText="1" readingOrder="1"/>
    </xf>
    <xf numFmtId="3" fontId="93" fillId="0" borderId="10" xfId="0" applyNumberFormat="1" applyFont="1" applyFill="1" applyBorder="1" applyAlignment="1">
      <alignment horizontal="center" vertical="center" wrapText="1" readingOrder="1"/>
    </xf>
    <xf numFmtId="0" fontId="3" fillId="0" borderId="0" xfId="0" applyFont="1" applyAlignment="1">
      <alignment horizontal="left" vertical="center" wrapText="1"/>
    </xf>
    <xf numFmtId="0" fontId="3" fillId="0" borderId="18" xfId="0" applyFont="1" applyBorder="1" applyAlignment="1">
      <alignment horizontal="left" vertical="center" wrapText="1"/>
    </xf>
    <xf numFmtId="3" fontId="3" fillId="37" borderId="17" xfId="0" applyNumberFormat="1" applyFont="1" applyFill="1" applyBorder="1" applyAlignment="1">
      <alignment horizontal="left" vertical="center" wrapText="1" readingOrder="1"/>
    </xf>
    <xf numFmtId="49" fontId="3" fillId="0" borderId="10" xfId="0" applyNumberFormat="1" applyFont="1" applyFill="1" applyBorder="1" applyAlignment="1">
      <alignment horizontal="center" vertical="center" wrapText="1" readingOrder="1"/>
    </xf>
    <xf numFmtId="49" fontId="3" fillId="37" borderId="0" xfId="0" applyNumberFormat="1" applyFont="1" applyFill="1" applyBorder="1" applyAlignment="1">
      <alignment horizontal="center" vertical="center" readingOrder="1"/>
    </xf>
    <xf numFmtId="1" fontId="3" fillId="37" borderId="0" xfId="0" applyNumberFormat="1" applyFont="1" applyFill="1" applyBorder="1" applyAlignment="1">
      <alignment horizontal="center" vertical="center" readingOrder="1"/>
    </xf>
    <xf numFmtId="3" fontId="3" fillId="0" borderId="0" xfId="0" applyNumberFormat="1" applyFont="1" applyFill="1" applyAlignment="1">
      <alignment horizontal="center" vertical="center" wrapText="1"/>
    </xf>
    <xf numFmtId="3" fontId="93" fillId="0" borderId="10" xfId="0" applyNumberFormat="1" applyFont="1" applyFill="1" applyBorder="1" applyAlignment="1">
      <alignment horizontal="center" vertical="center" wrapText="1"/>
    </xf>
    <xf numFmtId="3" fontId="9" fillId="0" borderId="0" xfId="0" applyNumberFormat="1" applyFont="1" applyAlignment="1">
      <alignment vertical="center" wrapText="1"/>
    </xf>
    <xf numFmtId="3" fontId="94" fillId="0" borderId="0" xfId="0" applyNumberFormat="1" applyFont="1" applyAlignment="1">
      <alignment vertical="center" wrapText="1"/>
    </xf>
    <xf numFmtId="0" fontId="35" fillId="19" borderId="15" xfId="0" applyFont="1" applyFill="1" applyBorder="1" applyAlignment="1">
      <alignment vertical="center"/>
    </xf>
    <xf numFmtId="0" fontId="35" fillId="19" borderId="23" xfId="0" applyFont="1" applyFill="1" applyBorder="1" applyAlignment="1">
      <alignment vertical="center"/>
    </xf>
    <xf numFmtId="0" fontId="12" fillId="35" borderId="20" xfId="0" applyFont="1" applyFill="1" applyBorder="1" applyAlignment="1">
      <alignment vertical="center" wrapText="1"/>
    </xf>
    <xf numFmtId="4" fontId="25" fillId="0" borderId="10" xfId="0" applyNumberFormat="1" applyFont="1" applyBorder="1" applyAlignment="1">
      <alignment vertical="center" wrapText="1"/>
    </xf>
    <xf numFmtId="4" fontId="27" fillId="0" borderId="0" xfId="0" applyNumberFormat="1" applyFont="1" applyAlignment="1">
      <alignment vertical="center" wrapText="1"/>
    </xf>
    <xf numFmtId="4" fontId="5" fillId="0" borderId="0" xfId="0" applyNumberFormat="1" applyFont="1" applyAlignment="1">
      <alignment/>
    </xf>
    <xf numFmtId="1" fontId="6" fillId="19" borderId="24" xfId="0" applyNumberFormat="1" applyFont="1" applyFill="1" applyBorder="1" applyAlignment="1">
      <alignment vertical="center"/>
    </xf>
    <xf numFmtId="1" fontId="6" fillId="19" borderId="23" xfId="0" applyNumberFormat="1" applyFont="1" applyFill="1" applyBorder="1" applyAlignment="1">
      <alignment vertical="center"/>
    </xf>
    <xf numFmtId="0" fontId="88" fillId="37" borderId="10" xfId="0" applyFont="1" applyFill="1" applyBorder="1" applyAlignment="1">
      <alignment horizontal="center" vertical="center" wrapText="1"/>
    </xf>
    <xf numFmtId="4" fontId="5" fillId="0" borderId="0" xfId="0" applyNumberFormat="1" applyFont="1" applyAlignment="1">
      <alignment horizontal="center" vertical="center"/>
    </xf>
    <xf numFmtId="4" fontId="3" fillId="0" borderId="0" xfId="0" applyNumberFormat="1" applyFont="1" applyAlignment="1">
      <alignment vertical="center" wrapText="1"/>
    </xf>
    <xf numFmtId="4" fontId="10" fillId="0" borderId="0" xfId="0" applyNumberFormat="1" applyFont="1" applyAlignment="1">
      <alignment vertical="center"/>
    </xf>
    <xf numFmtId="3" fontId="3" fillId="0" borderId="12" xfId="0" applyNumberFormat="1" applyFont="1" applyFill="1" applyBorder="1" applyAlignment="1">
      <alignment horizontal="center" vertical="center" readingOrder="1"/>
    </xf>
    <xf numFmtId="3" fontId="2" fillId="0" borderId="12" xfId="0" applyNumberFormat="1" applyFont="1" applyFill="1" applyBorder="1" applyAlignment="1">
      <alignment horizontal="center" vertical="center" readingOrder="1"/>
    </xf>
    <xf numFmtId="4" fontId="3" fillId="0" borderId="12" xfId="0" applyNumberFormat="1" applyFont="1" applyFill="1" applyBorder="1" applyAlignment="1">
      <alignment vertical="center" readingOrder="1"/>
    </xf>
    <xf numFmtId="1" fontId="3" fillId="44" borderId="10" xfId="0" applyNumberFormat="1" applyFont="1" applyFill="1" applyBorder="1" applyAlignment="1">
      <alignment horizontal="center" vertical="center" readingOrder="1"/>
    </xf>
    <xf numFmtId="4" fontId="5" fillId="0" borderId="0" xfId="0" applyNumberFormat="1" applyFont="1" applyAlignment="1">
      <alignment horizontal="left" vertical="center"/>
    </xf>
    <xf numFmtId="4" fontId="6" fillId="0" borderId="0" xfId="0" applyNumberFormat="1" applyFont="1" applyAlignment="1">
      <alignment horizontal="left" vertical="center"/>
    </xf>
    <xf numFmtId="4" fontId="6" fillId="0" borderId="0" xfId="0" applyNumberFormat="1" applyFont="1" applyBorder="1" applyAlignment="1">
      <alignment horizontal="left" vertical="center"/>
    </xf>
    <xf numFmtId="0" fontId="91" fillId="37" borderId="17" xfId="0" applyFont="1" applyFill="1" applyBorder="1" applyAlignment="1">
      <alignment vertical="center" wrapText="1"/>
    </xf>
    <xf numFmtId="1" fontId="3" fillId="37" borderId="12" xfId="0" applyNumberFormat="1" applyFont="1" applyFill="1" applyBorder="1" applyAlignment="1">
      <alignment horizontal="center" vertical="center" readingOrder="1"/>
    </xf>
    <xf numFmtId="3" fontId="3" fillId="37" borderId="12" xfId="0" applyNumberFormat="1" applyFont="1" applyFill="1" applyBorder="1" applyAlignment="1">
      <alignment horizontal="center" vertical="center" wrapText="1" readingOrder="1"/>
    </xf>
    <xf numFmtId="3" fontId="2" fillId="37" borderId="12" xfId="0" applyNumberFormat="1" applyFont="1" applyFill="1" applyBorder="1" applyAlignment="1">
      <alignment horizontal="center" vertical="center" wrapText="1" readingOrder="1"/>
    </xf>
    <xf numFmtId="4" fontId="2" fillId="37" borderId="10" xfId="0" applyNumberFormat="1" applyFont="1" applyFill="1" applyBorder="1" applyAlignment="1">
      <alignment vertical="center" readingOrder="1"/>
    </xf>
    <xf numFmtId="3" fontId="89" fillId="0" borderId="0" xfId="0" applyNumberFormat="1" applyFont="1" applyAlignment="1">
      <alignment horizontal="center"/>
    </xf>
    <xf numFmtId="4" fontId="89" fillId="37" borderId="0" xfId="0" applyNumberFormat="1" applyFont="1" applyFill="1" applyBorder="1" applyAlignment="1">
      <alignment horizontal="center" readingOrder="1"/>
    </xf>
    <xf numFmtId="49" fontId="3" fillId="0" borderId="12" xfId="0" applyNumberFormat="1" applyFont="1" applyFill="1" applyBorder="1" applyAlignment="1">
      <alignment horizontal="center" vertical="center" readingOrder="1"/>
    </xf>
    <xf numFmtId="4" fontId="95" fillId="0" borderId="10" xfId="0" applyNumberFormat="1" applyFont="1" applyBorder="1" applyAlignment="1">
      <alignment horizontal="right" vertical="center"/>
    </xf>
    <xf numFmtId="4" fontId="27" fillId="44" borderId="0" xfId="0" applyNumberFormat="1" applyFont="1" applyFill="1" applyAlignment="1">
      <alignment vertical="center" wrapText="1"/>
    </xf>
    <xf numFmtId="0" fontId="88" fillId="0" borderId="10" xfId="0" applyFont="1" applyFill="1" applyBorder="1" applyAlignment="1">
      <alignment horizontal="center" vertical="center" wrapText="1"/>
    </xf>
    <xf numFmtId="0" fontId="91" fillId="0" borderId="17" xfId="0" applyFont="1" applyBorder="1" applyAlignment="1">
      <alignment vertical="center" wrapText="1"/>
    </xf>
    <xf numFmtId="4" fontId="93" fillId="0" borderId="10" xfId="0" applyNumberFormat="1" applyFont="1" applyFill="1" applyBorder="1" applyAlignment="1">
      <alignment horizontal="right" vertical="center" readingOrder="1"/>
    </xf>
    <xf numFmtId="0" fontId="5" fillId="0" borderId="0" xfId="0" applyFont="1" applyBorder="1" applyAlignment="1">
      <alignment vertical="center"/>
    </xf>
    <xf numFmtId="3" fontId="3" fillId="37" borderId="0" xfId="0" applyNumberFormat="1" applyFont="1" applyFill="1" applyBorder="1" applyAlignment="1">
      <alignment horizontal="center" vertical="center" readingOrder="1"/>
    </xf>
    <xf numFmtId="49" fontId="3" fillId="37" borderId="0" xfId="0" applyNumberFormat="1" applyFont="1" applyFill="1" applyBorder="1" applyAlignment="1">
      <alignment horizontal="center" vertical="center"/>
    </xf>
    <xf numFmtId="1" fontId="2" fillId="37" borderId="0" xfId="0" applyNumberFormat="1" applyFont="1" applyFill="1" applyBorder="1" applyAlignment="1">
      <alignment horizontal="center" vertical="center" readingOrder="1"/>
    </xf>
    <xf numFmtId="3" fontId="88" fillId="0" borderId="0" xfId="0" applyNumberFormat="1" applyFont="1" applyAlignment="1">
      <alignment horizontal="left" vertical="center" wrapText="1"/>
    </xf>
    <xf numFmtId="4" fontId="91" fillId="37" borderId="0" xfId="0" applyNumberFormat="1" applyFont="1" applyFill="1" applyBorder="1" applyAlignment="1">
      <alignment vertical="center" readingOrder="1"/>
    </xf>
    <xf numFmtId="49" fontId="3" fillId="37" borderId="12" xfId="0" applyNumberFormat="1" applyFont="1" applyFill="1" applyBorder="1" applyAlignment="1">
      <alignment horizontal="center" vertical="center" readingOrder="1"/>
    </xf>
    <xf numFmtId="3" fontId="3" fillId="0" borderId="12"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3" fillId="37" borderId="12" xfId="0" applyNumberFormat="1" applyFont="1" applyFill="1" applyBorder="1" applyAlignment="1">
      <alignment horizontal="left" vertical="center" wrapText="1" readingOrder="1"/>
    </xf>
    <xf numFmtId="4" fontId="3" fillId="0" borderId="12" xfId="0" applyNumberFormat="1" applyFont="1" applyFill="1" applyBorder="1" applyAlignment="1">
      <alignment horizontal="right" vertical="center" readingOrder="1"/>
    </xf>
    <xf numFmtId="4" fontId="3" fillId="0" borderId="10" xfId="0" applyNumberFormat="1" applyFont="1" applyBorder="1" applyAlignment="1">
      <alignment vertical="center"/>
    </xf>
    <xf numFmtId="3" fontId="3" fillId="37" borderId="0" xfId="0" applyNumberFormat="1" applyFont="1" applyFill="1" applyBorder="1" applyAlignment="1">
      <alignment horizontal="left" vertical="center" wrapText="1" readingOrder="1"/>
    </xf>
    <xf numFmtId="4" fontId="3" fillId="37" borderId="0" xfId="0" applyNumberFormat="1" applyFont="1" applyFill="1" applyBorder="1" applyAlignment="1">
      <alignment horizontal="right" vertical="center" readingOrder="1"/>
    </xf>
    <xf numFmtId="4" fontId="2" fillId="0" borderId="10" xfId="0" applyNumberFormat="1" applyFont="1" applyFill="1" applyBorder="1" applyAlignment="1">
      <alignment vertical="center" readingOrder="1"/>
    </xf>
    <xf numFmtId="1" fontId="88" fillId="37" borderId="10" xfId="0" applyNumberFormat="1" applyFont="1" applyFill="1" applyBorder="1" applyAlignment="1">
      <alignment horizontal="center" vertical="center" wrapText="1"/>
    </xf>
    <xf numFmtId="1" fontId="88" fillId="37" borderId="10" xfId="0" applyNumberFormat="1" applyFont="1" applyFill="1" applyBorder="1" applyAlignment="1">
      <alignment horizontal="center" vertical="center"/>
    </xf>
    <xf numFmtId="1" fontId="88" fillId="0" borderId="10"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0" fontId="9" fillId="0" borderId="0" xfId="0" applyFont="1" applyBorder="1" applyAlignment="1">
      <alignment vertical="center" wrapText="1"/>
    </xf>
    <xf numFmtId="3" fontId="88" fillId="0" borderId="0" xfId="0" applyNumberFormat="1" applyFont="1" applyAlignment="1">
      <alignment horizontal="left" vertical="center" wrapText="1"/>
    </xf>
    <xf numFmtId="4" fontId="27" fillId="37" borderId="0" xfId="0" applyNumberFormat="1" applyFont="1" applyFill="1" applyAlignment="1">
      <alignment vertical="center" wrapText="1"/>
    </xf>
    <xf numFmtId="3" fontId="23" fillId="41" borderId="10" xfId="0" applyNumberFormat="1" applyFont="1" applyFill="1" applyBorder="1" applyAlignment="1">
      <alignment horizontal="center" vertical="center" wrapText="1"/>
    </xf>
    <xf numFmtId="0" fontId="14" fillId="35" borderId="20" xfId="0" applyFont="1" applyFill="1" applyBorder="1" applyAlignment="1">
      <alignment horizontal="center" vertical="center"/>
    </xf>
    <xf numFmtId="0" fontId="14" fillId="35" borderId="18" xfId="0" applyFont="1" applyFill="1" applyBorder="1" applyAlignment="1">
      <alignment horizontal="center" vertical="center"/>
    </xf>
    <xf numFmtId="4" fontId="5" fillId="0" borderId="0" xfId="0" applyNumberFormat="1" applyFont="1" applyAlignment="1">
      <alignment vertical="center" wrapText="1"/>
    </xf>
    <xf numFmtId="4" fontId="6" fillId="0" borderId="0" xfId="0" applyNumberFormat="1" applyFont="1" applyAlignment="1">
      <alignment vertical="center"/>
    </xf>
    <xf numFmtId="4" fontId="5" fillId="37" borderId="0" xfId="0" applyNumberFormat="1" applyFont="1" applyFill="1" applyAlignment="1">
      <alignment/>
    </xf>
    <xf numFmtId="3" fontId="3" fillId="37" borderId="17" xfId="0" applyNumberFormat="1" applyFont="1" applyFill="1" applyBorder="1" applyAlignment="1">
      <alignment horizontal="left" vertical="center" wrapText="1" readingOrder="1"/>
    </xf>
    <xf numFmtId="1" fontId="2" fillId="0" borderId="0" xfId="0" applyNumberFormat="1" applyFont="1" applyFill="1" applyAlignment="1">
      <alignment horizontal="center" vertical="center"/>
    </xf>
    <xf numFmtId="1" fontId="6" fillId="0" borderId="0" xfId="0" applyNumberFormat="1" applyFont="1" applyFill="1" applyAlignment="1">
      <alignment horizontal="left" vertical="center"/>
    </xf>
    <xf numFmtId="1" fontId="2" fillId="0" borderId="0" xfId="0" applyNumberFormat="1" applyFont="1" applyFill="1" applyAlignment="1">
      <alignment horizontal="left" vertical="center"/>
    </xf>
    <xf numFmtId="1" fontId="6" fillId="0" borderId="0" xfId="0" applyNumberFormat="1" applyFont="1" applyFill="1" applyAlignment="1">
      <alignment vertical="center"/>
    </xf>
    <xf numFmtId="49" fontId="2" fillId="0" borderId="0" xfId="0" applyNumberFormat="1" applyFont="1" applyFill="1" applyAlignment="1">
      <alignment horizontal="center" vertical="center"/>
    </xf>
    <xf numFmtId="49" fontId="3" fillId="37" borderId="12" xfId="0" applyNumberFormat="1" applyFont="1" applyFill="1" applyBorder="1" applyAlignment="1">
      <alignment horizontal="center" vertical="center" readingOrder="1"/>
    </xf>
    <xf numFmtId="3" fontId="88" fillId="0" borderId="10" xfId="0" applyNumberFormat="1" applyFont="1" applyFill="1" applyBorder="1" applyAlignment="1">
      <alignment horizontal="center" vertical="center" wrapText="1" readingOrder="1"/>
    </xf>
    <xf numFmtId="3" fontId="88" fillId="0" borderId="10" xfId="0" applyNumberFormat="1" applyFont="1" applyFill="1" applyBorder="1" applyAlignment="1">
      <alignment horizontal="center" vertical="center" wrapText="1"/>
    </xf>
    <xf numFmtId="3" fontId="88" fillId="37" borderId="10" xfId="0" applyNumberFormat="1" applyFont="1" applyFill="1" applyBorder="1" applyAlignment="1">
      <alignment horizontal="center" vertical="center"/>
    </xf>
    <xf numFmtId="3" fontId="88" fillId="0" borderId="10" xfId="0" applyNumberFormat="1" applyFont="1" applyFill="1" applyBorder="1" applyAlignment="1">
      <alignment horizontal="center" vertical="center" readingOrder="1"/>
    </xf>
    <xf numFmtId="4" fontId="3" fillId="37" borderId="10" xfId="0" applyNumberFormat="1" applyFont="1" applyFill="1" applyBorder="1" applyAlignment="1">
      <alignment horizontal="right" vertical="center" readingOrder="1"/>
    </xf>
    <xf numFmtId="4" fontId="3" fillId="0" borderId="0" xfId="0" applyNumberFormat="1" applyFont="1" applyAlignment="1">
      <alignment horizontal="center" vertical="center"/>
    </xf>
    <xf numFmtId="4" fontId="96" fillId="0" borderId="13" xfId="0" applyNumberFormat="1" applyFont="1" applyBorder="1" applyAlignment="1">
      <alignment/>
    </xf>
    <xf numFmtId="4" fontId="5" fillId="37" borderId="0" xfId="0" applyNumberFormat="1" applyFont="1" applyFill="1" applyAlignment="1">
      <alignment vertical="center"/>
    </xf>
    <xf numFmtId="4" fontId="5" fillId="37" borderId="0" xfId="0" applyNumberFormat="1" applyFont="1" applyFill="1" applyAlignment="1">
      <alignment horizontal="center" vertical="center"/>
    </xf>
    <xf numFmtId="3" fontId="5" fillId="37" borderId="0" xfId="0" applyNumberFormat="1" applyFont="1" applyFill="1" applyAlignment="1">
      <alignment horizontal="center" vertical="center"/>
    </xf>
    <xf numFmtId="4" fontId="3" fillId="37" borderId="0" xfId="0" applyNumberFormat="1" applyFont="1" applyFill="1" applyAlignment="1">
      <alignment vertical="center" wrapText="1"/>
    </xf>
    <xf numFmtId="0" fontId="3" fillId="37" borderId="0" xfId="0" applyFont="1" applyFill="1" applyAlignment="1">
      <alignment wrapText="1"/>
    </xf>
    <xf numFmtId="0" fontId="3" fillId="37" borderId="0" xfId="0" applyFont="1" applyFill="1" applyAlignment="1">
      <alignment/>
    </xf>
    <xf numFmtId="4" fontId="3" fillId="37" borderId="0" xfId="0" applyNumberFormat="1" applyFont="1" applyFill="1" applyAlignment="1">
      <alignment/>
    </xf>
    <xf numFmtId="4" fontId="10" fillId="37" borderId="0" xfId="0" applyNumberFormat="1" applyFont="1" applyFill="1" applyAlignment="1">
      <alignment vertical="center"/>
    </xf>
    <xf numFmtId="49" fontId="10" fillId="37" borderId="0" xfId="0" applyNumberFormat="1" applyFont="1" applyFill="1" applyAlignment="1">
      <alignment/>
    </xf>
    <xf numFmtId="4" fontId="5" fillId="37" borderId="0" xfId="0" applyNumberFormat="1" applyFont="1" applyFill="1" applyAlignment="1">
      <alignment horizontal="left" vertical="center"/>
    </xf>
    <xf numFmtId="0" fontId="40" fillId="44" borderId="10" xfId="0" applyFont="1" applyFill="1" applyBorder="1" applyAlignment="1">
      <alignment horizontal="center" vertical="center" wrapText="1"/>
    </xf>
    <xf numFmtId="3" fontId="39" fillId="44" borderId="10" xfId="0" applyNumberFormat="1" applyFont="1" applyFill="1" applyBorder="1" applyAlignment="1">
      <alignment vertical="center"/>
    </xf>
    <xf numFmtId="3" fontId="40" fillId="44" borderId="10" xfId="0" applyNumberFormat="1" applyFont="1" applyFill="1" applyBorder="1" applyAlignment="1">
      <alignment horizontal="center" vertical="center"/>
    </xf>
    <xf numFmtId="3" fontId="40" fillId="44"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 fillId="0" borderId="10" xfId="0" applyFont="1" applyBorder="1" applyAlignment="1">
      <alignment vertical="center" wrapText="1"/>
    </xf>
    <xf numFmtId="4" fontId="38" fillId="37" borderId="10" xfId="0" applyNumberFormat="1" applyFont="1" applyFill="1" applyBorder="1" applyAlignment="1">
      <alignment vertical="center" wrapText="1"/>
    </xf>
    <xf numFmtId="4" fontId="38" fillId="0" borderId="10" xfId="0" applyNumberFormat="1" applyFont="1" applyBorder="1" applyAlignment="1">
      <alignment vertical="center" wrapText="1"/>
    </xf>
    <xf numFmtId="4" fontId="38" fillId="0" borderId="10" xfId="0" applyNumberFormat="1" applyFont="1" applyBorder="1" applyAlignment="1">
      <alignment horizontal="center" vertical="center" wrapText="1"/>
    </xf>
    <xf numFmtId="0" fontId="9" fillId="0" borderId="17" xfId="0" applyFont="1" applyBorder="1" applyAlignment="1">
      <alignment vertical="center" wrapText="1"/>
    </xf>
    <xf numFmtId="0" fontId="30" fillId="37" borderId="10" xfId="0" applyFont="1" applyFill="1" applyBorder="1" applyAlignment="1">
      <alignment horizontal="center" vertical="center" wrapText="1"/>
    </xf>
    <xf numFmtId="0" fontId="38" fillId="37" borderId="17" xfId="0" applyFont="1" applyFill="1" applyBorder="1" applyAlignment="1">
      <alignment vertical="center" wrapText="1"/>
    </xf>
    <xf numFmtId="0" fontId="9" fillId="37" borderId="17" xfId="0" applyFont="1" applyFill="1" applyBorder="1" applyAlignment="1">
      <alignment vertical="center" wrapText="1"/>
    </xf>
    <xf numFmtId="0" fontId="9" fillId="37" borderId="10" xfId="0" applyFont="1" applyFill="1" applyBorder="1" applyAlignment="1">
      <alignment vertical="center" wrapText="1"/>
    </xf>
    <xf numFmtId="3" fontId="9" fillId="0" borderId="10" xfId="0" applyNumberFormat="1" applyFont="1" applyFill="1" applyBorder="1" applyAlignment="1">
      <alignment horizontal="left" vertical="center" wrapText="1" readingOrder="1"/>
    </xf>
    <xf numFmtId="0" fontId="9" fillId="0" borderId="17" xfId="0" applyNumberFormat="1" applyFont="1" applyBorder="1" applyAlignment="1">
      <alignment vertical="center" wrapText="1"/>
    </xf>
    <xf numFmtId="0" fontId="9" fillId="37" borderId="17" xfId="0" applyNumberFormat="1" applyFont="1" applyFill="1" applyBorder="1" applyAlignment="1">
      <alignment vertical="center" wrapText="1"/>
    </xf>
    <xf numFmtId="0" fontId="41" fillId="0" borderId="10" xfId="0" applyFont="1" applyBorder="1" applyAlignment="1">
      <alignment horizontal="center" vertical="center"/>
    </xf>
    <xf numFmtId="0" fontId="42" fillId="0" borderId="10" xfId="0" applyFont="1" applyFill="1" applyBorder="1" applyAlignment="1">
      <alignment horizontal="center" vertical="center" wrapText="1"/>
    </xf>
    <xf numFmtId="0" fontId="38" fillId="0" borderId="10" xfId="0" applyFont="1" applyBorder="1" applyAlignment="1">
      <alignment vertical="center" wrapText="1"/>
    </xf>
    <xf numFmtId="0" fontId="38" fillId="0" borderId="17" xfId="0" applyFont="1" applyBorder="1" applyAlignment="1">
      <alignment vertical="center" wrapText="1"/>
    </xf>
    <xf numFmtId="0" fontId="38" fillId="0" borderId="0" xfId="0" applyFont="1" applyAlignment="1">
      <alignment horizontal="center" vertical="center"/>
    </xf>
    <xf numFmtId="0" fontId="42" fillId="0" borderId="0" xfId="0" applyFont="1" applyFill="1" applyAlignment="1">
      <alignment horizontal="center" vertical="center"/>
    </xf>
    <xf numFmtId="0" fontId="38" fillId="0" borderId="0" xfId="0" applyFont="1" applyAlignment="1">
      <alignment vertical="center"/>
    </xf>
    <xf numFmtId="3" fontId="38" fillId="0" borderId="0" xfId="0" applyNumberFormat="1" applyFont="1" applyAlignment="1">
      <alignment vertical="center"/>
    </xf>
    <xf numFmtId="3" fontId="42" fillId="0" borderId="10" xfId="0" applyNumberFormat="1" applyFont="1" applyBorder="1" applyAlignment="1">
      <alignment vertical="center"/>
    </xf>
    <xf numFmtId="3" fontId="42" fillId="0" borderId="0" xfId="0" applyNumberFormat="1" applyFont="1" applyAlignment="1">
      <alignment horizontal="center" vertical="center"/>
    </xf>
    <xf numFmtId="3" fontId="21" fillId="0" borderId="0" xfId="0" applyNumberFormat="1" applyFont="1" applyAlignment="1">
      <alignment horizontal="center" vertical="center"/>
    </xf>
    <xf numFmtId="3" fontId="23" fillId="41" borderId="10" xfId="0" applyNumberFormat="1" applyFont="1" applyFill="1" applyBorder="1" applyAlignment="1">
      <alignment horizontal="center" vertical="center" wrapText="1"/>
    </xf>
    <xf numFmtId="3" fontId="23" fillId="41" borderId="15" xfId="0" applyNumberFormat="1" applyFont="1" applyFill="1" applyBorder="1" applyAlignment="1">
      <alignment horizontal="center" vertical="center" wrapText="1"/>
    </xf>
    <xf numFmtId="3" fontId="23" fillId="41" borderId="23" xfId="0" applyNumberFormat="1" applyFont="1" applyFill="1" applyBorder="1" applyAlignment="1">
      <alignment horizontal="center" vertical="center" wrapText="1"/>
    </xf>
    <xf numFmtId="3" fontId="20" fillId="0" borderId="0" xfId="0" applyNumberFormat="1" applyFont="1" applyAlignment="1">
      <alignment horizontal="center" vertical="center"/>
    </xf>
    <xf numFmtId="3" fontId="94" fillId="0" borderId="0" xfId="0" applyNumberFormat="1" applyFont="1" applyAlignment="1">
      <alignment horizontal="center" vertical="center" wrapText="1"/>
    </xf>
    <xf numFmtId="3" fontId="22" fillId="41" borderId="12" xfId="0" applyNumberFormat="1" applyFont="1" applyFill="1" applyBorder="1" applyAlignment="1">
      <alignment horizontal="center" vertical="center"/>
    </xf>
    <xf numFmtId="3" fontId="22" fillId="41" borderId="17" xfId="0" applyNumberFormat="1" applyFont="1" applyFill="1" applyBorder="1" applyAlignment="1">
      <alignment horizontal="center" vertical="center"/>
    </xf>
    <xf numFmtId="4" fontId="2" fillId="41" borderId="12" xfId="0" applyNumberFormat="1" applyFont="1" applyFill="1" applyBorder="1" applyAlignment="1">
      <alignment horizontal="center" vertical="center" wrapText="1"/>
    </xf>
    <xf numFmtId="4" fontId="2" fillId="41" borderId="17" xfId="0" applyNumberFormat="1" applyFont="1" applyFill="1" applyBorder="1" applyAlignment="1">
      <alignment horizontal="center" vertical="center" wrapText="1"/>
    </xf>
    <xf numFmtId="3" fontId="2" fillId="41" borderId="12" xfId="0" applyNumberFormat="1" applyFont="1" applyFill="1" applyBorder="1" applyAlignment="1">
      <alignment horizontal="center" vertical="center" wrapText="1"/>
    </xf>
    <xf numFmtId="3" fontId="2" fillId="41" borderId="11" xfId="0" applyNumberFormat="1" applyFont="1" applyFill="1" applyBorder="1" applyAlignment="1">
      <alignment horizontal="center" vertical="center" wrapText="1"/>
    </xf>
    <xf numFmtId="3" fontId="31" fillId="0" borderId="13" xfId="0" applyNumberFormat="1" applyFont="1" applyBorder="1" applyAlignment="1">
      <alignment horizontal="center" vertical="center"/>
    </xf>
    <xf numFmtId="0" fontId="2" fillId="41" borderId="10" xfId="0" applyFont="1" applyFill="1" applyBorder="1" applyAlignment="1">
      <alignment horizontal="center" vertical="center" wrapText="1"/>
    </xf>
    <xf numFmtId="49" fontId="30" fillId="34" borderId="0" xfId="0" applyNumberFormat="1" applyFont="1" applyFill="1" applyBorder="1" applyAlignment="1">
      <alignment horizontal="right" vertical="center" readingOrder="1"/>
    </xf>
    <xf numFmtId="1" fontId="6" fillId="19" borderId="15" xfId="0" applyNumberFormat="1" applyFont="1" applyFill="1" applyBorder="1" applyAlignment="1">
      <alignment horizontal="center" vertical="center"/>
    </xf>
    <xf numFmtId="1" fontId="6" fillId="19" borderId="23" xfId="0" applyNumberFormat="1" applyFont="1" applyFill="1" applyBorder="1" applyAlignment="1">
      <alignment horizontal="center" vertical="center"/>
    </xf>
    <xf numFmtId="3" fontId="2" fillId="41" borderId="12" xfId="0" applyNumberFormat="1" applyFont="1" applyFill="1" applyBorder="1" applyAlignment="1">
      <alignment horizontal="center" vertical="center"/>
    </xf>
    <xf numFmtId="3" fontId="2" fillId="41" borderId="11" xfId="0" applyNumberFormat="1" applyFont="1" applyFill="1" applyBorder="1" applyAlignment="1">
      <alignment horizontal="center" vertical="center"/>
    </xf>
    <xf numFmtId="3" fontId="2" fillId="41" borderId="17" xfId="0" applyNumberFormat="1" applyFont="1" applyFill="1" applyBorder="1" applyAlignment="1">
      <alignment horizontal="center" vertical="center"/>
    </xf>
    <xf numFmtId="1" fontId="2" fillId="41" borderId="11" xfId="0" applyNumberFormat="1" applyFont="1" applyFill="1" applyBorder="1" applyAlignment="1">
      <alignment horizontal="center" vertical="center"/>
    </xf>
    <xf numFmtId="1" fontId="2" fillId="41" borderId="17" xfId="0" applyNumberFormat="1" applyFont="1" applyFill="1" applyBorder="1" applyAlignment="1">
      <alignment horizontal="center" vertical="center"/>
    </xf>
    <xf numFmtId="0" fontId="2" fillId="41" borderId="22"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13" xfId="0" applyFont="1" applyFill="1" applyBorder="1" applyAlignment="1">
      <alignment horizontal="center" vertical="center" wrapText="1"/>
    </xf>
    <xf numFmtId="0" fontId="2" fillId="41" borderId="14" xfId="0" applyFont="1" applyFill="1" applyBorder="1" applyAlignment="1">
      <alignment horizontal="center" vertical="center" wrapText="1"/>
    </xf>
    <xf numFmtId="3" fontId="88" fillId="0" borderId="0" xfId="0" applyNumberFormat="1" applyFont="1" applyAlignment="1">
      <alignment horizontal="left" vertical="center" wrapText="1"/>
    </xf>
    <xf numFmtId="0" fontId="2" fillId="41" borderId="12" xfId="0" applyFont="1" applyFill="1" applyBorder="1" applyAlignment="1">
      <alignment horizontal="center" vertical="center" wrapText="1"/>
    </xf>
    <xf numFmtId="0" fontId="2" fillId="41" borderId="17" xfId="0" applyFont="1" applyFill="1" applyBorder="1" applyAlignment="1">
      <alignment horizontal="center" vertical="center" wrapText="1"/>
    </xf>
    <xf numFmtId="0" fontId="14" fillId="35" borderId="10" xfId="0" applyFont="1" applyFill="1" applyBorder="1" applyAlignment="1">
      <alignment horizontal="center" vertical="center"/>
    </xf>
    <xf numFmtId="3" fontId="2" fillId="41" borderId="17" xfId="0" applyNumberFormat="1" applyFont="1" applyFill="1" applyBorder="1" applyAlignment="1">
      <alignment horizontal="center" vertical="center" wrapText="1"/>
    </xf>
    <xf numFmtId="0" fontId="14" fillId="35" borderId="22"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14" fillId="35" borderId="18" xfId="0" applyFont="1" applyFill="1" applyBorder="1" applyAlignment="1">
      <alignment horizontal="center" vertical="center"/>
    </xf>
    <xf numFmtId="3" fontId="2" fillId="41" borderId="10" xfId="0" applyNumberFormat="1" applyFont="1" applyFill="1" applyBorder="1" applyAlignment="1">
      <alignment horizontal="center" vertical="center"/>
    </xf>
    <xf numFmtId="1" fontId="6" fillId="19" borderId="24" xfId="0" applyNumberFormat="1" applyFont="1" applyFill="1" applyBorder="1" applyAlignment="1">
      <alignment horizontal="center" vertical="center"/>
    </xf>
    <xf numFmtId="0" fontId="97" fillId="35" borderId="12" xfId="0" applyFont="1" applyFill="1" applyBorder="1" applyAlignment="1">
      <alignment horizontal="center" vertical="center"/>
    </xf>
    <xf numFmtId="0" fontId="97" fillId="35" borderId="11" xfId="0" applyFont="1" applyFill="1" applyBorder="1" applyAlignment="1">
      <alignment horizontal="center" vertical="center"/>
    </xf>
    <xf numFmtId="0" fontId="97" fillId="35" borderId="17" xfId="0" applyFont="1" applyFill="1" applyBorder="1" applyAlignment="1">
      <alignment horizontal="center" vertical="center"/>
    </xf>
    <xf numFmtId="0" fontId="3" fillId="0" borderId="0" xfId="0" applyFont="1" applyAlignment="1">
      <alignment horizontal="left" vertical="center" wrapText="1"/>
    </xf>
    <xf numFmtId="0" fontId="3" fillId="0" borderId="18" xfId="0" applyFont="1" applyBorder="1" applyAlignment="1">
      <alignment horizontal="left" vertical="center" wrapText="1"/>
    </xf>
    <xf numFmtId="49" fontId="2" fillId="0" borderId="0" xfId="0" applyNumberFormat="1" applyFont="1" applyAlignment="1">
      <alignment horizontal="right" vertical="center"/>
    </xf>
    <xf numFmtId="0" fontId="14" fillId="35" borderId="12"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18" xfId="0" applyFont="1" applyFill="1" applyBorder="1" applyAlignment="1">
      <alignment horizontal="center" vertical="center" wrapText="1"/>
    </xf>
    <xf numFmtId="3" fontId="2" fillId="41" borderId="22" xfId="0" applyNumberFormat="1" applyFont="1" applyFill="1" applyBorder="1" applyAlignment="1">
      <alignment horizontal="center" vertical="center"/>
    </xf>
    <xf numFmtId="3" fontId="2" fillId="41" borderId="21" xfId="0" applyNumberFormat="1" applyFont="1" applyFill="1" applyBorder="1" applyAlignment="1">
      <alignment horizontal="center" vertical="center"/>
    </xf>
    <xf numFmtId="3" fontId="2" fillId="41" borderId="19" xfId="0" applyNumberFormat="1" applyFont="1" applyFill="1" applyBorder="1" applyAlignment="1">
      <alignment horizontal="center" vertical="center"/>
    </xf>
    <xf numFmtId="3" fontId="2" fillId="41" borderId="20" xfId="0" applyNumberFormat="1" applyFont="1" applyFill="1" applyBorder="1" applyAlignment="1">
      <alignment horizontal="center" vertical="center"/>
    </xf>
    <xf numFmtId="3" fontId="2" fillId="41" borderId="0" xfId="0" applyNumberFormat="1" applyFont="1" applyFill="1" applyBorder="1" applyAlignment="1">
      <alignment horizontal="center" vertical="center"/>
    </xf>
    <xf numFmtId="3" fontId="2" fillId="41" borderId="18" xfId="0" applyNumberFormat="1" applyFont="1" applyFill="1" applyBorder="1" applyAlignment="1">
      <alignment horizontal="center" vertical="center"/>
    </xf>
    <xf numFmtId="3" fontId="2" fillId="41" borderId="16" xfId="0" applyNumberFormat="1" applyFont="1" applyFill="1" applyBorder="1" applyAlignment="1">
      <alignment horizontal="center" vertical="center"/>
    </xf>
    <xf numFmtId="3" fontId="2" fillId="41" borderId="13" xfId="0" applyNumberFormat="1" applyFont="1" applyFill="1" applyBorder="1" applyAlignment="1">
      <alignment horizontal="center" vertical="center"/>
    </xf>
    <xf numFmtId="3" fontId="2" fillId="41" borderId="14" xfId="0" applyNumberFormat="1" applyFont="1" applyFill="1" applyBorder="1" applyAlignment="1">
      <alignment horizontal="center" vertical="center"/>
    </xf>
    <xf numFmtId="1" fontId="6" fillId="19" borderId="15" xfId="0" applyNumberFormat="1" applyFont="1" applyFill="1" applyBorder="1" applyAlignment="1">
      <alignment horizontal="left" vertical="center"/>
    </xf>
    <xf numFmtId="1" fontId="6" fillId="19" borderId="23" xfId="0" applyNumberFormat="1" applyFont="1" applyFill="1" applyBorder="1" applyAlignment="1">
      <alignment horizontal="left" vertical="center"/>
    </xf>
    <xf numFmtId="49" fontId="88" fillId="34" borderId="0" xfId="0" applyNumberFormat="1" applyFont="1" applyFill="1" applyAlignment="1">
      <alignment horizontal="left" vertical="center"/>
    </xf>
    <xf numFmtId="0" fontId="14" fillId="35" borderId="16" xfId="0" applyFont="1" applyFill="1" applyBorder="1" applyAlignment="1">
      <alignment horizontal="center" vertical="center"/>
    </xf>
    <xf numFmtId="0" fontId="14" fillId="35" borderId="14" xfId="0" applyFont="1" applyFill="1" applyBorder="1" applyAlignment="1">
      <alignment horizontal="center" vertical="center"/>
    </xf>
    <xf numFmtId="3" fontId="14" fillId="35" borderId="22" xfId="0" applyNumberFormat="1" applyFont="1" applyFill="1" applyBorder="1" applyAlignment="1">
      <alignment horizontal="center" vertical="center"/>
    </xf>
    <xf numFmtId="3" fontId="14" fillId="35" borderId="19" xfId="0" applyNumberFormat="1" applyFont="1" applyFill="1" applyBorder="1" applyAlignment="1">
      <alignment horizontal="center" vertical="center"/>
    </xf>
    <xf numFmtId="3" fontId="14" fillId="35" borderId="20" xfId="0" applyNumberFormat="1" applyFont="1" applyFill="1" applyBorder="1" applyAlignment="1">
      <alignment horizontal="center" vertical="center"/>
    </xf>
    <xf numFmtId="3" fontId="14" fillId="35" borderId="18" xfId="0" applyNumberFormat="1" applyFont="1" applyFill="1" applyBorder="1" applyAlignment="1">
      <alignment horizontal="center" vertical="center"/>
    </xf>
    <xf numFmtId="3" fontId="14" fillId="35" borderId="16" xfId="0" applyNumberFormat="1" applyFont="1" applyFill="1" applyBorder="1" applyAlignment="1">
      <alignment horizontal="center" vertical="center"/>
    </xf>
    <xf numFmtId="3" fontId="14" fillId="35" borderId="14" xfId="0" applyNumberFormat="1" applyFont="1" applyFill="1" applyBorder="1" applyAlignment="1">
      <alignment horizontal="center" vertical="center"/>
    </xf>
    <xf numFmtId="4" fontId="17" fillId="35" borderId="20" xfId="0" applyNumberFormat="1" applyFont="1" applyFill="1" applyBorder="1" applyAlignment="1">
      <alignment horizontal="center" vertical="center" wrapText="1"/>
    </xf>
    <xf numFmtId="4" fontId="17" fillId="35" borderId="0" xfId="0" applyNumberFormat="1" applyFont="1" applyFill="1" applyBorder="1" applyAlignment="1">
      <alignment horizontal="center" vertical="center" wrapText="1"/>
    </xf>
    <xf numFmtId="4" fontId="17" fillId="35" borderId="18" xfId="0" applyNumberFormat="1" applyFont="1" applyFill="1" applyBorder="1" applyAlignment="1">
      <alignment horizontal="center" vertical="center" wrapText="1"/>
    </xf>
    <xf numFmtId="4" fontId="17" fillId="35" borderId="16" xfId="0" applyNumberFormat="1" applyFont="1" applyFill="1" applyBorder="1" applyAlignment="1">
      <alignment horizontal="center" vertical="center" wrapText="1"/>
    </xf>
    <xf numFmtId="4" fontId="17" fillId="35" borderId="13" xfId="0" applyNumberFormat="1" applyFont="1" applyFill="1" applyBorder="1" applyAlignment="1">
      <alignment horizontal="center" vertical="center" wrapText="1"/>
    </xf>
    <xf numFmtId="4" fontId="17" fillId="35" borderId="14" xfId="0" applyNumberFormat="1" applyFont="1" applyFill="1" applyBorder="1" applyAlignment="1">
      <alignment horizontal="center" vertical="center" wrapText="1"/>
    </xf>
    <xf numFmtId="3" fontId="9" fillId="0" borderId="0" xfId="0" applyNumberFormat="1" applyFont="1" applyAlignment="1">
      <alignment horizontal="left" vertical="center"/>
    </xf>
    <xf numFmtId="1" fontId="2" fillId="41" borderId="12" xfId="0" applyNumberFormat="1" applyFont="1" applyFill="1" applyBorder="1" applyAlignment="1">
      <alignment horizontal="center" vertical="center"/>
    </xf>
    <xf numFmtId="49" fontId="5" fillId="0" borderId="0" xfId="0" applyNumberFormat="1" applyFont="1" applyAlignment="1">
      <alignment horizontal="left" vertical="center" wrapText="1"/>
    </xf>
    <xf numFmtId="3" fontId="89" fillId="0" borderId="0" xfId="0" applyNumberFormat="1" applyFont="1" applyAlignment="1">
      <alignment horizontal="left" vertical="center" wrapText="1"/>
    </xf>
    <xf numFmtId="1" fontId="2" fillId="41" borderId="18" xfId="0" applyNumberFormat="1" applyFont="1" applyFill="1" applyBorder="1" applyAlignment="1">
      <alignment horizontal="center" vertical="center"/>
    </xf>
    <xf numFmtId="1" fontId="2" fillId="41" borderId="14" xfId="0" applyNumberFormat="1" applyFont="1" applyFill="1" applyBorder="1" applyAlignment="1">
      <alignment horizontal="center" vertical="center"/>
    </xf>
    <xf numFmtId="3" fontId="3" fillId="0" borderId="0" xfId="0" applyNumberFormat="1" applyFont="1" applyAlignment="1">
      <alignment horizontal="left" vertical="center" wrapText="1"/>
    </xf>
    <xf numFmtId="0" fontId="14" fillId="0" borderId="24" xfId="0" applyFont="1" applyBorder="1" applyAlignment="1">
      <alignment horizontal="center" vertical="center"/>
    </xf>
    <xf numFmtId="0" fontId="14" fillId="0" borderId="23" xfId="0" applyFont="1" applyBorder="1" applyAlignment="1">
      <alignment horizontal="center" vertical="center"/>
    </xf>
    <xf numFmtId="3" fontId="14" fillId="35" borderId="0" xfId="0" applyNumberFormat="1" applyFont="1" applyFill="1" applyBorder="1" applyAlignment="1">
      <alignment horizontal="center" vertical="center"/>
    </xf>
    <xf numFmtId="3" fontId="9" fillId="37" borderId="0" xfId="0" applyNumberFormat="1" applyFont="1" applyFill="1" applyAlignment="1">
      <alignment horizontal="left" vertical="center"/>
    </xf>
    <xf numFmtId="3" fontId="3" fillId="0" borderId="0" xfId="0" applyNumberFormat="1" applyFont="1" applyAlignment="1">
      <alignment horizontal="left" vertical="top" wrapText="1"/>
    </xf>
    <xf numFmtId="1" fontId="30" fillId="19" borderId="23" xfId="0" applyNumberFormat="1" applyFont="1" applyFill="1" applyBorder="1" applyAlignment="1">
      <alignment horizontal="center" vertical="center"/>
    </xf>
    <xf numFmtId="3" fontId="9" fillId="0" borderId="0" xfId="0" applyNumberFormat="1" applyFont="1" applyAlignment="1">
      <alignment horizontal="left" vertical="center" wrapText="1"/>
    </xf>
    <xf numFmtId="3" fontId="23" fillId="41" borderId="12" xfId="0" applyNumberFormat="1" applyFont="1" applyFill="1" applyBorder="1" applyAlignment="1">
      <alignment horizontal="center" vertical="center" wrapText="1" readingOrder="1"/>
    </xf>
    <xf numFmtId="3" fontId="23" fillId="41" borderId="11" xfId="0" applyNumberFormat="1" applyFont="1" applyFill="1" applyBorder="1" applyAlignment="1">
      <alignment horizontal="center" vertical="center" wrapText="1" readingOrder="1"/>
    </xf>
    <xf numFmtId="3" fontId="23" fillId="41" borderId="17" xfId="0" applyNumberFormat="1" applyFont="1" applyFill="1" applyBorder="1" applyAlignment="1">
      <alignment horizontal="center" vertical="center" wrapText="1" readingOrder="1"/>
    </xf>
    <xf numFmtId="0" fontId="23" fillId="44" borderId="11" xfId="0" applyFont="1" applyFill="1" applyBorder="1" applyAlignment="1">
      <alignment horizontal="center" vertical="center" readingOrder="1"/>
    </xf>
    <xf numFmtId="0" fontId="23" fillId="44" borderId="17" xfId="0" applyFont="1" applyFill="1" applyBorder="1" applyAlignment="1">
      <alignment horizontal="center" vertical="center" readingOrder="1"/>
    </xf>
    <xf numFmtId="3" fontId="23" fillId="44" borderId="12" xfId="0" applyNumberFormat="1" applyFont="1" applyFill="1" applyBorder="1" applyAlignment="1">
      <alignment horizontal="center" vertical="center" wrapText="1" readingOrder="1"/>
    </xf>
    <xf numFmtId="3" fontId="23" fillId="44" borderId="11" xfId="0" applyNumberFormat="1" applyFont="1" applyFill="1" applyBorder="1" applyAlignment="1">
      <alignment horizontal="center" vertical="center" wrapText="1" readingOrder="1"/>
    </xf>
    <xf numFmtId="3" fontId="23" fillId="44" borderId="17" xfId="0" applyNumberFormat="1" applyFont="1" applyFill="1" applyBorder="1" applyAlignment="1">
      <alignment horizontal="center" vertical="center" wrapText="1" readingOrder="1"/>
    </xf>
    <xf numFmtId="0" fontId="35" fillId="42" borderId="15" xfId="0" applyFont="1" applyFill="1" applyBorder="1" applyAlignment="1">
      <alignment horizontal="center" vertical="center"/>
    </xf>
    <xf numFmtId="0" fontId="35" fillId="42" borderId="23" xfId="0" applyFont="1" applyFill="1" applyBorder="1" applyAlignment="1">
      <alignment horizontal="center" vertical="center"/>
    </xf>
    <xf numFmtId="0" fontId="35" fillId="43" borderId="15" xfId="0" applyFont="1" applyFill="1" applyBorder="1" applyAlignment="1">
      <alignment horizontal="center" vertical="center"/>
    </xf>
    <xf numFmtId="0" fontId="35" fillId="43" borderId="23" xfId="0" applyFont="1" applyFill="1" applyBorder="1" applyAlignment="1">
      <alignment horizontal="center" vertical="center"/>
    </xf>
    <xf numFmtId="4" fontId="36" fillId="2" borderId="15" xfId="0" applyNumberFormat="1" applyFont="1" applyFill="1" applyBorder="1" applyAlignment="1">
      <alignment horizontal="center" vertical="center" readingOrder="1"/>
    </xf>
    <xf numFmtId="4" fontId="36" fillId="2" borderId="24" xfId="0" applyNumberFormat="1" applyFont="1" applyFill="1" applyBorder="1" applyAlignment="1">
      <alignment horizontal="center" vertical="center" readingOrder="1"/>
    </xf>
    <xf numFmtId="4" fontId="36" fillId="2" borderId="23" xfId="0" applyNumberFormat="1" applyFont="1" applyFill="1" applyBorder="1" applyAlignment="1">
      <alignment horizontal="center" vertical="center" readingOrder="1"/>
    </xf>
    <xf numFmtId="0" fontId="23" fillId="41" borderId="15" xfId="0" applyFont="1" applyFill="1" applyBorder="1" applyAlignment="1">
      <alignment horizontal="center" vertical="center" readingOrder="1"/>
    </xf>
    <xf numFmtId="0" fontId="23" fillId="41" borderId="23" xfId="0" applyFont="1" applyFill="1" applyBorder="1" applyAlignment="1">
      <alignment horizontal="center" vertical="center" readingOrder="1"/>
    </xf>
    <xf numFmtId="0" fontId="23" fillId="41" borderId="12" xfId="0" applyFont="1" applyFill="1" applyBorder="1" applyAlignment="1">
      <alignment horizontal="center" vertical="center" readingOrder="1"/>
    </xf>
    <xf numFmtId="0" fontId="23" fillId="41" borderId="11" xfId="0" applyFont="1" applyFill="1" applyBorder="1" applyAlignment="1">
      <alignment horizontal="center" vertical="center" readingOrder="1"/>
    </xf>
    <xf numFmtId="0" fontId="23" fillId="41" borderId="17" xfId="0" applyFont="1" applyFill="1" applyBorder="1" applyAlignment="1">
      <alignment horizontal="center" vertical="center" readingOrder="1"/>
    </xf>
    <xf numFmtId="0" fontId="18" fillId="41" borderId="22" xfId="0" applyFont="1" applyFill="1" applyBorder="1" applyAlignment="1">
      <alignment horizontal="center" vertical="center" readingOrder="1"/>
    </xf>
    <xf numFmtId="0" fontId="18" fillId="41" borderId="20" xfId="0" applyFont="1" applyFill="1" applyBorder="1" applyAlignment="1">
      <alignment horizontal="center" vertical="center" readingOrder="1"/>
    </xf>
    <xf numFmtId="0" fontId="18" fillId="41" borderId="16" xfId="0" applyFont="1" applyFill="1" applyBorder="1" applyAlignment="1">
      <alignment horizontal="center" vertical="center" readingOrder="1"/>
    </xf>
    <xf numFmtId="0" fontId="18" fillId="41" borderId="12" xfId="0" applyFont="1" applyFill="1" applyBorder="1" applyAlignment="1">
      <alignment horizontal="center" vertical="center" readingOrder="1"/>
    </xf>
    <xf numFmtId="0" fontId="18" fillId="41" borderId="11" xfId="0" applyFont="1" applyFill="1" applyBorder="1" applyAlignment="1">
      <alignment horizontal="center" vertical="center" readingOrder="1"/>
    </xf>
    <xf numFmtId="0" fontId="18" fillId="41" borderId="17" xfId="0" applyFont="1" applyFill="1" applyBorder="1" applyAlignment="1">
      <alignment horizontal="center" vertical="center" readingOrder="1"/>
    </xf>
    <xf numFmtId="3" fontId="3" fillId="0" borderId="12" xfId="0" applyNumberFormat="1" applyFont="1" applyFill="1" applyBorder="1" applyAlignment="1">
      <alignment horizontal="center" vertical="center" wrapText="1" readingOrder="1"/>
    </xf>
    <xf numFmtId="3" fontId="3" fillId="0" borderId="17" xfId="0" applyNumberFormat="1" applyFont="1" applyFill="1" applyBorder="1" applyAlignment="1">
      <alignment horizontal="center" vertical="center" wrapText="1" readingOrder="1"/>
    </xf>
    <xf numFmtId="3" fontId="2" fillId="0" borderId="12" xfId="0" applyNumberFormat="1" applyFont="1" applyFill="1" applyBorder="1" applyAlignment="1">
      <alignment horizontal="center" vertical="center" wrapText="1" readingOrder="1"/>
    </xf>
    <xf numFmtId="3" fontId="2" fillId="0" borderId="17" xfId="0" applyNumberFormat="1" applyFont="1" applyFill="1" applyBorder="1" applyAlignment="1">
      <alignment horizontal="center" vertical="center" wrapText="1" readingOrder="1"/>
    </xf>
    <xf numFmtId="3" fontId="3" fillId="0" borderId="12" xfId="0" applyNumberFormat="1" applyFont="1" applyFill="1" applyBorder="1" applyAlignment="1">
      <alignment horizontal="left" vertical="center" wrapText="1" readingOrder="1"/>
    </xf>
    <xf numFmtId="3" fontId="3" fillId="0" borderId="17" xfId="0" applyNumberFormat="1" applyFont="1" applyFill="1" applyBorder="1" applyAlignment="1">
      <alignment horizontal="left" vertical="center" wrapText="1" readingOrder="1"/>
    </xf>
    <xf numFmtId="49" fontId="88" fillId="0" borderId="0" xfId="0" applyNumberFormat="1" applyFont="1" applyAlignment="1">
      <alignment horizontal="left" vertical="center"/>
    </xf>
    <xf numFmtId="49" fontId="3" fillId="0" borderId="12" xfId="0" applyNumberFormat="1" applyFont="1" applyFill="1" applyBorder="1" applyAlignment="1">
      <alignment horizontal="center" vertical="center" readingOrder="1"/>
    </xf>
    <xf numFmtId="49" fontId="3" fillId="0" borderId="17" xfId="0" applyNumberFormat="1" applyFont="1" applyFill="1" applyBorder="1" applyAlignment="1">
      <alignment horizontal="center" vertical="center" readingOrder="1"/>
    </xf>
    <xf numFmtId="3" fontId="3" fillId="37" borderId="12" xfId="0" applyNumberFormat="1" applyFont="1" applyFill="1" applyBorder="1" applyAlignment="1">
      <alignment horizontal="center" vertical="center" wrapText="1"/>
    </xf>
    <xf numFmtId="3" fontId="3" fillId="37" borderId="17" xfId="0" applyNumberFormat="1" applyFont="1" applyFill="1" applyBorder="1" applyAlignment="1">
      <alignment horizontal="center" vertical="center" wrapText="1"/>
    </xf>
    <xf numFmtId="3" fontId="2" fillId="37" borderId="12" xfId="0" applyNumberFormat="1" applyFont="1" applyFill="1" applyBorder="1" applyAlignment="1">
      <alignment horizontal="center" vertical="center" wrapText="1"/>
    </xf>
    <xf numFmtId="3" fontId="2" fillId="37" borderId="17" xfId="0" applyNumberFormat="1" applyFont="1" applyFill="1" applyBorder="1" applyAlignment="1">
      <alignment horizontal="center" vertical="center" wrapText="1"/>
    </xf>
    <xf numFmtId="3" fontId="3" fillId="37" borderId="12" xfId="0" applyNumberFormat="1" applyFont="1" applyFill="1" applyBorder="1" applyAlignment="1">
      <alignment horizontal="left" vertical="center" wrapText="1" readingOrder="1"/>
    </xf>
    <xf numFmtId="3" fontId="3" fillId="37" borderId="17" xfId="0" applyNumberFormat="1" applyFont="1" applyFill="1" applyBorder="1" applyAlignment="1">
      <alignment horizontal="left" vertical="center" wrapText="1" readingOrder="1"/>
    </xf>
    <xf numFmtId="4" fontId="3" fillId="37" borderId="12" xfId="0" applyNumberFormat="1" applyFont="1" applyFill="1" applyBorder="1" applyAlignment="1">
      <alignment horizontal="right" vertical="center" readingOrder="1"/>
    </xf>
    <xf numFmtId="4" fontId="3" fillId="37" borderId="17" xfId="0" applyNumberFormat="1" applyFont="1" applyFill="1" applyBorder="1" applyAlignment="1">
      <alignment horizontal="right" vertical="center" readingOrder="1"/>
    </xf>
    <xf numFmtId="3" fontId="3" fillId="0" borderId="12" xfId="0" applyNumberFormat="1" applyFont="1" applyFill="1" applyBorder="1" applyAlignment="1">
      <alignment horizontal="center" vertical="center" readingOrder="1"/>
    </xf>
    <xf numFmtId="3" fontId="3" fillId="0" borderId="17" xfId="0" applyNumberFormat="1" applyFont="1" applyFill="1" applyBorder="1" applyAlignment="1">
      <alignment horizontal="center" vertical="center" readingOrder="1"/>
    </xf>
    <xf numFmtId="3" fontId="2" fillId="0" borderId="12" xfId="0" applyNumberFormat="1" applyFont="1" applyFill="1" applyBorder="1" applyAlignment="1">
      <alignment horizontal="center" vertical="center" readingOrder="1"/>
    </xf>
    <xf numFmtId="3" fontId="2" fillId="0" borderId="17" xfId="0" applyNumberFormat="1" applyFont="1" applyFill="1" applyBorder="1" applyAlignment="1">
      <alignment horizontal="center" vertical="center" readingOrder="1"/>
    </xf>
    <xf numFmtId="3" fontId="3" fillId="37" borderId="12" xfId="0" applyNumberFormat="1" applyFont="1" applyFill="1" applyBorder="1" applyAlignment="1">
      <alignment horizontal="center" vertical="center" readingOrder="1"/>
    </xf>
    <xf numFmtId="3" fontId="3" fillId="37" borderId="17" xfId="0" applyNumberFormat="1" applyFont="1" applyFill="1" applyBorder="1" applyAlignment="1">
      <alignment horizontal="center" vertical="center" readingOrder="1"/>
    </xf>
    <xf numFmtId="3" fontId="2" fillId="37" borderId="12" xfId="0" applyNumberFormat="1" applyFont="1" applyFill="1" applyBorder="1" applyAlignment="1">
      <alignment horizontal="center" vertical="center" readingOrder="1"/>
    </xf>
    <xf numFmtId="3" fontId="2" fillId="37" borderId="17" xfId="0" applyNumberFormat="1" applyFont="1" applyFill="1" applyBorder="1" applyAlignment="1">
      <alignment horizontal="center" vertical="center" readingOrder="1"/>
    </xf>
    <xf numFmtId="4" fontId="3" fillId="0" borderId="12" xfId="0" applyNumberFormat="1" applyFont="1" applyFill="1" applyBorder="1" applyAlignment="1">
      <alignment horizontal="right" vertical="center" readingOrder="1"/>
    </xf>
    <xf numFmtId="4" fontId="3" fillId="0" borderId="17" xfId="0" applyNumberFormat="1" applyFont="1" applyFill="1" applyBorder="1" applyAlignment="1">
      <alignment horizontal="right" vertical="center" readingOrder="1"/>
    </xf>
    <xf numFmtId="3" fontId="2" fillId="41" borderId="10" xfId="0" applyNumberFormat="1" applyFont="1" applyFill="1" applyBorder="1" applyAlignment="1">
      <alignment horizontal="center" vertical="center" wrapText="1"/>
    </xf>
    <xf numFmtId="49" fontId="3" fillId="37" borderId="12" xfId="0" applyNumberFormat="1" applyFont="1" applyFill="1" applyBorder="1" applyAlignment="1">
      <alignment horizontal="center" vertical="center" readingOrder="1"/>
    </xf>
    <xf numFmtId="49" fontId="3" fillId="37" borderId="17" xfId="0" applyNumberFormat="1" applyFont="1" applyFill="1" applyBorder="1" applyAlignment="1">
      <alignment horizontal="center" vertical="center" readingOrder="1"/>
    </xf>
    <xf numFmtId="3" fontId="3" fillId="0" borderId="12"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xf>
    <xf numFmtId="0" fontId="98" fillId="37" borderId="10" xfId="0" applyFont="1" applyFill="1" applyBorder="1" applyAlignment="1">
      <alignment horizontal="center" vertical="center" wrapText="1"/>
    </xf>
    <xf numFmtId="0" fontId="98" fillId="0" borderId="10" xfId="0" applyFont="1" applyBorder="1" applyAlignment="1">
      <alignment horizontal="center" vertical="center" wrapText="1"/>
    </xf>
    <xf numFmtId="0" fontId="42" fillId="44" borderId="10" xfId="0" applyFont="1" applyFill="1" applyBorder="1" applyAlignment="1">
      <alignment horizontal="center" vertical="center"/>
    </xf>
    <xf numFmtId="3" fontId="9" fillId="37" borderId="10" xfId="0" applyNumberFormat="1" applyFont="1" applyFill="1" applyBorder="1" applyAlignment="1">
      <alignment horizontal="left" vertical="center" wrapText="1" readingOrder="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10"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5219700</xdr:colOff>
      <xdr:row>44</xdr:row>
      <xdr:rowOff>190500</xdr:rowOff>
    </xdr:from>
    <xdr:to>
      <xdr:col>1</xdr:col>
      <xdr:colOff>0</xdr:colOff>
      <xdr:row>46</xdr:row>
      <xdr:rowOff>104775</xdr:rowOff>
    </xdr:to>
    <xdr:sp>
      <xdr:nvSpPr>
        <xdr:cNvPr id="1" name="CasellaDiTesto 1"/>
        <xdr:cNvSpPr txBox="1">
          <a:spLocks noChangeArrowheads="1"/>
        </xdr:cNvSpPr>
      </xdr:nvSpPr>
      <xdr:spPr>
        <a:xfrm>
          <a:off x="5219700" y="6248400"/>
          <a:ext cx="0" cy="3619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19</xdr:row>
      <xdr:rowOff>0</xdr:rowOff>
    </xdr:from>
    <xdr:to>
      <xdr:col>4</xdr:col>
      <xdr:colOff>314325</xdr:colOff>
      <xdr:row>19</xdr:row>
      <xdr:rowOff>0</xdr:rowOff>
    </xdr:to>
    <xdr:sp>
      <xdr:nvSpPr>
        <xdr:cNvPr id="1" name="Text Box 1"/>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2" name="Text Box 2"/>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3" name="Text Box 3"/>
        <xdr:cNvSpPr txBox="1">
          <a:spLocks noChangeArrowheads="1"/>
        </xdr:cNvSpPr>
      </xdr:nvSpPr>
      <xdr:spPr>
        <a:xfrm>
          <a:off x="6457950" y="54197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19</xdr:row>
      <xdr:rowOff>0</xdr:rowOff>
    </xdr:from>
    <xdr:to>
      <xdr:col>4</xdr:col>
      <xdr:colOff>314325</xdr:colOff>
      <xdr:row>19</xdr:row>
      <xdr:rowOff>0</xdr:rowOff>
    </xdr:to>
    <xdr:sp>
      <xdr:nvSpPr>
        <xdr:cNvPr id="4" name="Text Box 4"/>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5" name="Text Box 5"/>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6" name="Text Box 6"/>
        <xdr:cNvSpPr txBox="1">
          <a:spLocks noChangeArrowheads="1"/>
        </xdr:cNvSpPr>
      </xdr:nvSpPr>
      <xdr:spPr>
        <a:xfrm>
          <a:off x="6457950" y="54197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19</xdr:row>
      <xdr:rowOff>0</xdr:rowOff>
    </xdr:from>
    <xdr:to>
      <xdr:col>4</xdr:col>
      <xdr:colOff>314325</xdr:colOff>
      <xdr:row>19</xdr:row>
      <xdr:rowOff>0</xdr:rowOff>
    </xdr:to>
    <xdr:sp>
      <xdr:nvSpPr>
        <xdr:cNvPr id="7" name="Text Box 7"/>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8" name="Text Box 8"/>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9" name="Text Box 9"/>
        <xdr:cNvSpPr txBox="1">
          <a:spLocks noChangeArrowheads="1"/>
        </xdr:cNvSpPr>
      </xdr:nvSpPr>
      <xdr:spPr>
        <a:xfrm>
          <a:off x="6457950" y="54197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19</xdr:row>
      <xdr:rowOff>0</xdr:rowOff>
    </xdr:from>
    <xdr:to>
      <xdr:col>4</xdr:col>
      <xdr:colOff>314325</xdr:colOff>
      <xdr:row>19</xdr:row>
      <xdr:rowOff>0</xdr:rowOff>
    </xdr:to>
    <xdr:sp>
      <xdr:nvSpPr>
        <xdr:cNvPr id="10" name="Text Box 10"/>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11" name="Text Box 11"/>
        <xdr:cNvSpPr txBox="1">
          <a:spLocks noChangeArrowheads="1"/>
        </xdr:cNvSpPr>
      </xdr:nvSpPr>
      <xdr:spPr>
        <a:xfrm>
          <a:off x="6457950" y="5419725"/>
          <a:ext cx="0"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S O P P R E S S O
</a:t>
          </a:r>
        </a:p>
      </xdr:txBody>
    </xdr:sp>
    <xdr:clientData/>
  </xdr:twoCellAnchor>
  <xdr:twoCellAnchor>
    <xdr:from>
      <xdr:col>4</xdr:col>
      <xdr:colOff>314325</xdr:colOff>
      <xdr:row>19</xdr:row>
      <xdr:rowOff>0</xdr:rowOff>
    </xdr:from>
    <xdr:to>
      <xdr:col>4</xdr:col>
      <xdr:colOff>314325</xdr:colOff>
      <xdr:row>19</xdr:row>
      <xdr:rowOff>0</xdr:rowOff>
    </xdr:to>
    <xdr:sp>
      <xdr:nvSpPr>
        <xdr:cNvPr id="12" name="Text Box 12"/>
        <xdr:cNvSpPr txBox="1">
          <a:spLocks noChangeArrowheads="1"/>
        </xdr:cNvSpPr>
      </xdr:nvSpPr>
      <xdr:spPr>
        <a:xfrm>
          <a:off x="6457950" y="54197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8</xdr:row>
      <xdr:rowOff>247650</xdr:rowOff>
    </xdr:from>
    <xdr:to>
      <xdr:col>4</xdr:col>
      <xdr:colOff>428625</xdr:colOff>
      <xdr:row>8</xdr:row>
      <xdr:rowOff>409575</xdr:rowOff>
    </xdr:to>
    <xdr:sp fLocksText="0">
      <xdr:nvSpPr>
        <xdr:cNvPr id="1" name="Text Box 1"/>
        <xdr:cNvSpPr txBox="1">
          <a:spLocks noChangeArrowheads="1"/>
        </xdr:cNvSpPr>
      </xdr:nvSpPr>
      <xdr:spPr>
        <a:xfrm>
          <a:off x="5838825" y="2486025"/>
          <a:ext cx="0" cy="1619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8</xdr:row>
      <xdr:rowOff>247650</xdr:rowOff>
    </xdr:from>
    <xdr:to>
      <xdr:col>4</xdr:col>
      <xdr:colOff>428625</xdr:colOff>
      <xdr:row>8</xdr:row>
      <xdr:rowOff>409575</xdr:rowOff>
    </xdr:to>
    <xdr:sp fLocksText="0">
      <xdr:nvSpPr>
        <xdr:cNvPr id="2" name="Text Box 2"/>
        <xdr:cNvSpPr txBox="1">
          <a:spLocks noChangeArrowheads="1"/>
        </xdr:cNvSpPr>
      </xdr:nvSpPr>
      <xdr:spPr>
        <a:xfrm>
          <a:off x="5838825" y="2486025"/>
          <a:ext cx="0" cy="1619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2505075</xdr:colOff>
      <xdr:row>8</xdr:row>
      <xdr:rowOff>247650</xdr:rowOff>
    </xdr:from>
    <xdr:to>
      <xdr:col>3</xdr:col>
      <xdr:colOff>2505075</xdr:colOff>
      <xdr:row>8</xdr:row>
      <xdr:rowOff>409575</xdr:rowOff>
    </xdr:to>
    <xdr:sp fLocksText="0">
      <xdr:nvSpPr>
        <xdr:cNvPr id="3" name="Text Box 1"/>
        <xdr:cNvSpPr txBox="1">
          <a:spLocks noChangeArrowheads="1"/>
        </xdr:cNvSpPr>
      </xdr:nvSpPr>
      <xdr:spPr>
        <a:xfrm>
          <a:off x="4010025" y="2486025"/>
          <a:ext cx="0" cy="1619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2505075</xdr:colOff>
      <xdr:row>8</xdr:row>
      <xdr:rowOff>247650</xdr:rowOff>
    </xdr:from>
    <xdr:to>
      <xdr:col>3</xdr:col>
      <xdr:colOff>2505075</xdr:colOff>
      <xdr:row>8</xdr:row>
      <xdr:rowOff>409575</xdr:rowOff>
    </xdr:to>
    <xdr:sp fLocksText="0">
      <xdr:nvSpPr>
        <xdr:cNvPr id="4" name="Text Box 2"/>
        <xdr:cNvSpPr txBox="1">
          <a:spLocks noChangeArrowheads="1"/>
        </xdr:cNvSpPr>
      </xdr:nvSpPr>
      <xdr:spPr>
        <a:xfrm>
          <a:off x="4010025" y="2486025"/>
          <a:ext cx="0" cy="1619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9</xdr:row>
      <xdr:rowOff>0</xdr:rowOff>
    </xdr:from>
    <xdr:to>
      <xdr:col>4</xdr:col>
      <xdr:colOff>314325</xdr:colOff>
      <xdr:row>9</xdr:row>
      <xdr:rowOff>171450</xdr:rowOff>
    </xdr:to>
    <xdr:sp>
      <xdr:nvSpPr>
        <xdr:cNvPr id="1" name="Text Box 145"/>
        <xdr:cNvSpPr txBox="1">
          <a:spLocks noChangeArrowheads="1"/>
        </xdr:cNvSpPr>
      </xdr:nvSpPr>
      <xdr:spPr>
        <a:xfrm>
          <a:off x="6562725" y="2657475"/>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11</xdr:row>
      <xdr:rowOff>38100</xdr:rowOff>
    </xdr:from>
    <xdr:to>
      <xdr:col>4</xdr:col>
      <xdr:colOff>314325</xdr:colOff>
      <xdr:row>11</xdr:row>
      <xdr:rowOff>209550</xdr:rowOff>
    </xdr:to>
    <xdr:sp>
      <xdr:nvSpPr>
        <xdr:cNvPr id="2" name="Text Box 146"/>
        <xdr:cNvSpPr txBox="1">
          <a:spLocks noChangeArrowheads="1"/>
        </xdr:cNvSpPr>
      </xdr:nvSpPr>
      <xdr:spPr>
        <a:xfrm>
          <a:off x="6562725" y="3371850"/>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9</xdr:row>
      <xdr:rowOff>0</xdr:rowOff>
    </xdr:from>
    <xdr:to>
      <xdr:col>4</xdr:col>
      <xdr:colOff>314325</xdr:colOff>
      <xdr:row>9</xdr:row>
      <xdr:rowOff>180975</xdr:rowOff>
    </xdr:to>
    <xdr:sp>
      <xdr:nvSpPr>
        <xdr:cNvPr id="3" name="Text Box 291"/>
        <xdr:cNvSpPr txBox="1">
          <a:spLocks noChangeArrowheads="1"/>
        </xdr:cNvSpPr>
      </xdr:nvSpPr>
      <xdr:spPr>
        <a:xfrm>
          <a:off x="6562725" y="2657475"/>
          <a:ext cx="0" cy="18097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CAPP. 2115-2120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11</xdr:row>
      <xdr:rowOff>38100</xdr:rowOff>
    </xdr:from>
    <xdr:to>
      <xdr:col>4</xdr:col>
      <xdr:colOff>314325</xdr:colOff>
      <xdr:row>11</xdr:row>
      <xdr:rowOff>209550</xdr:rowOff>
    </xdr:to>
    <xdr:sp>
      <xdr:nvSpPr>
        <xdr:cNvPr id="4" name="Text Box 292"/>
        <xdr:cNvSpPr txBox="1">
          <a:spLocks noChangeArrowheads="1"/>
        </xdr:cNvSpPr>
      </xdr:nvSpPr>
      <xdr:spPr>
        <a:xfrm>
          <a:off x="6562725" y="3371850"/>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twoCellAnchor>
    <xdr:from>
      <xdr:col>3</xdr:col>
      <xdr:colOff>4629150</xdr:colOff>
      <xdr:row>9</xdr:row>
      <xdr:rowOff>0</xdr:rowOff>
    </xdr:from>
    <xdr:to>
      <xdr:col>3</xdr:col>
      <xdr:colOff>4629150</xdr:colOff>
      <xdr:row>9</xdr:row>
      <xdr:rowOff>171450</xdr:rowOff>
    </xdr:to>
    <xdr:sp>
      <xdr:nvSpPr>
        <xdr:cNvPr id="5" name="Text Box 145"/>
        <xdr:cNvSpPr txBox="1">
          <a:spLocks noChangeArrowheads="1"/>
        </xdr:cNvSpPr>
      </xdr:nvSpPr>
      <xdr:spPr>
        <a:xfrm>
          <a:off x="6162675" y="2657475"/>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3</xdr:col>
      <xdr:colOff>4638675</xdr:colOff>
      <xdr:row>11</xdr:row>
      <xdr:rowOff>38100</xdr:rowOff>
    </xdr:from>
    <xdr:to>
      <xdr:col>3</xdr:col>
      <xdr:colOff>4638675</xdr:colOff>
      <xdr:row>11</xdr:row>
      <xdr:rowOff>209550</xdr:rowOff>
    </xdr:to>
    <xdr:sp>
      <xdr:nvSpPr>
        <xdr:cNvPr id="6" name="Text Box 146"/>
        <xdr:cNvSpPr txBox="1">
          <a:spLocks noChangeArrowheads="1"/>
        </xdr:cNvSpPr>
      </xdr:nvSpPr>
      <xdr:spPr>
        <a:xfrm>
          <a:off x="6172200" y="3371850"/>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twoCellAnchor>
    <xdr:from>
      <xdr:col>3</xdr:col>
      <xdr:colOff>4314825</xdr:colOff>
      <xdr:row>9</xdr:row>
      <xdr:rowOff>0</xdr:rowOff>
    </xdr:from>
    <xdr:to>
      <xdr:col>3</xdr:col>
      <xdr:colOff>4314825</xdr:colOff>
      <xdr:row>9</xdr:row>
      <xdr:rowOff>180975</xdr:rowOff>
    </xdr:to>
    <xdr:sp>
      <xdr:nvSpPr>
        <xdr:cNvPr id="7" name="Text Box 291"/>
        <xdr:cNvSpPr txBox="1">
          <a:spLocks noChangeArrowheads="1"/>
        </xdr:cNvSpPr>
      </xdr:nvSpPr>
      <xdr:spPr>
        <a:xfrm>
          <a:off x="5848350" y="2657475"/>
          <a:ext cx="0" cy="18097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CAPP. 2115-2120
</a:t>
          </a:r>
          <a:r>
            <a:rPr lang="en-US" cap="none" sz="800" b="0" i="0" u="none" baseline="0">
              <a:solidFill>
                <a:srgbClr val="000000"/>
              </a:solidFill>
              <a:latin typeface="Tahoma"/>
              <a:ea typeface="Tahoma"/>
              <a:cs typeface="Tahoma"/>
            </a:rPr>
            <a:t>
</a:t>
          </a:r>
        </a:p>
      </xdr:txBody>
    </xdr:sp>
    <xdr:clientData/>
  </xdr:twoCellAnchor>
  <xdr:twoCellAnchor>
    <xdr:from>
      <xdr:col>3</xdr:col>
      <xdr:colOff>4638675</xdr:colOff>
      <xdr:row>11</xdr:row>
      <xdr:rowOff>38100</xdr:rowOff>
    </xdr:from>
    <xdr:to>
      <xdr:col>3</xdr:col>
      <xdr:colOff>4638675</xdr:colOff>
      <xdr:row>11</xdr:row>
      <xdr:rowOff>209550</xdr:rowOff>
    </xdr:to>
    <xdr:sp>
      <xdr:nvSpPr>
        <xdr:cNvPr id="8" name="Text Box 292"/>
        <xdr:cNvSpPr txBox="1">
          <a:spLocks noChangeArrowheads="1"/>
        </xdr:cNvSpPr>
      </xdr:nvSpPr>
      <xdr:spPr>
        <a:xfrm>
          <a:off x="6172200" y="3371850"/>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6</xdr:row>
      <xdr:rowOff>38100</xdr:rowOff>
    </xdr:from>
    <xdr:to>
      <xdr:col>4</xdr:col>
      <xdr:colOff>314325</xdr:colOff>
      <xdr:row>6</xdr:row>
      <xdr:rowOff>200025</xdr:rowOff>
    </xdr:to>
    <xdr:sp>
      <xdr:nvSpPr>
        <xdr:cNvPr id="1" name="Text Box 25"/>
        <xdr:cNvSpPr txBox="1">
          <a:spLocks noChangeArrowheads="1"/>
        </xdr:cNvSpPr>
      </xdr:nvSpPr>
      <xdr:spPr>
        <a:xfrm>
          <a:off x="6534150" y="1752600"/>
          <a:ext cx="0" cy="16192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8</xdr:row>
      <xdr:rowOff>19050</xdr:rowOff>
    </xdr:from>
    <xdr:to>
      <xdr:col>4</xdr:col>
      <xdr:colOff>314325</xdr:colOff>
      <xdr:row>8</xdr:row>
      <xdr:rowOff>171450</xdr:rowOff>
    </xdr:to>
    <xdr:sp>
      <xdr:nvSpPr>
        <xdr:cNvPr id="2" name="Text Box 26"/>
        <xdr:cNvSpPr txBox="1">
          <a:spLocks noChangeArrowheads="1"/>
        </xdr:cNvSpPr>
      </xdr:nvSpPr>
      <xdr:spPr>
        <a:xfrm>
          <a:off x="6534150" y="2228850"/>
          <a:ext cx="0" cy="15240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6</xdr:row>
      <xdr:rowOff>38100</xdr:rowOff>
    </xdr:from>
    <xdr:to>
      <xdr:col>4</xdr:col>
      <xdr:colOff>314325</xdr:colOff>
      <xdr:row>6</xdr:row>
      <xdr:rowOff>219075</xdr:rowOff>
    </xdr:to>
    <xdr:sp>
      <xdr:nvSpPr>
        <xdr:cNvPr id="3" name="Text Box 51"/>
        <xdr:cNvSpPr txBox="1">
          <a:spLocks noChangeArrowheads="1"/>
        </xdr:cNvSpPr>
      </xdr:nvSpPr>
      <xdr:spPr>
        <a:xfrm>
          <a:off x="6534150" y="1752600"/>
          <a:ext cx="0" cy="18097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CAPP. 2115-2120
</a:t>
          </a:r>
        </a:p>
      </xdr:txBody>
    </xdr:sp>
    <xdr:clientData/>
  </xdr:twoCellAnchor>
  <xdr:twoCellAnchor>
    <xdr:from>
      <xdr:col>4</xdr:col>
      <xdr:colOff>314325</xdr:colOff>
      <xdr:row>7</xdr:row>
      <xdr:rowOff>209550</xdr:rowOff>
    </xdr:from>
    <xdr:to>
      <xdr:col>4</xdr:col>
      <xdr:colOff>314325</xdr:colOff>
      <xdr:row>8</xdr:row>
      <xdr:rowOff>123825</xdr:rowOff>
    </xdr:to>
    <xdr:sp>
      <xdr:nvSpPr>
        <xdr:cNvPr id="4" name="Text Box 52"/>
        <xdr:cNvSpPr txBox="1">
          <a:spLocks noChangeArrowheads="1"/>
        </xdr:cNvSpPr>
      </xdr:nvSpPr>
      <xdr:spPr>
        <a:xfrm>
          <a:off x="6534150" y="2171700"/>
          <a:ext cx="0" cy="16192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6</xdr:row>
      <xdr:rowOff>38100</xdr:rowOff>
    </xdr:from>
    <xdr:to>
      <xdr:col>4</xdr:col>
      <xdr:colOff>314325</xdr:colOff>
      <xdr:row>6</xdr:row>
      <xdr:rowOff>200025</xdr:rowOff>
    </xdr:to>
    <xdr:sp>
      <xdr:nvSpPr>
        <xdr:cNvPr id="5" name="Text Box 25"/>
        <xdr:cNvSpPr txBox="1">
          <a:spLocks noChangeArrowheads="1"/>
        </xdr:cNvSpPr>
      </xdr:nvSpPr>
      <xdr:spPr>
        <a:xfrm>
          <a:off x="6534150" y="1752600"/>
          <a:ext cx="0" cy="16192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8</xdr:row>
      <xdr:rowOff>19050</xdr:rowOff>
    </xdr:from>
    <xdr:to>
      <xdr:col>4</xdr:col>
      <xdr:colOff>314325</xdr:colOff>
      <xdr:row>8</xdr:row>
      <xdr:rowOff>171450</xdr:rowOff>
    </xdr:to>
    <xdr:sp>
      <xdr:nvSpPr>
        <xdr:cNvPr id="6" name="Text Box 26"/>
        <xdr:cNvSpPr txBox="1">
          <a:spLocks noChangeArrowheads="1"/>
        </xdr:cNvSpPr>
      </xdr:nvSpPr>
      <xdr:spPr>
        <a:xfrm>
          <a:off x="6534150" y="2228850"/>
          <a:ext cx="0" cy="15240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6</xdr:row>
      <xdr:rowOff>38100</xdr:rowOff>
    </xdr:from>
    <xdr:to>
      <xdr:col>4</xdr:col>
      <xdr:colOff>314325</xdr:colOff>
      <xdr:row>6</xdr:row>
      <xdr:rowOff>219075</xdr:rowOff>
    </xdr:to>
    <xdr:sp>
      <xdr:nvSpPr>
        <xdr:cNvPr id="7" name="Text Box 51"/>
        <xdr:cNvSpPr txBox="1">
          <a:spLocks noChangeArrowheads="1"/>
        </xdr:cNvSpPr>
      </xdr:nvSpPr>
      <xdr:spPr>
        <a:xfrm>
          <a:off x="6534150" y="1752600"/>
          <a:ext cx="0" cy="18097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CAPP. 2115-2120
</a:t>
          </a:r>
        </a:p>
      </xdr:txBody>
    </xdr:sp>
    <xdr:clientData/>
  </xdr:twoCellAnchor>
  <xdr:twoCellAnchor>
    <xdr:from>
      <xdr:col>4</xdr:col>
      <xdr:colOff>314325</xdr:colOff>
      <xdr:row>7</xdr:row>
      <xdr:rowOff>209550</xdr:rowOff>
    </xdr:from>
    <xdr:to>
      <xdr:col>4</xdr:col>
      <xdr:colOff>314325</xdr:colOff>
      <xdr:row>8</xdr:row>
      <xdr:rowOff>123825</xdr:rowOff>
    </xdr:to>
    <xdr:sp>
      <xdr:nvSpPr>
        <xdr:cNvPr id="8" name="Text Box 52"/>
        <xdr:cNvSpPr txBox="1">
          <a:spLocks noChangeArrowheads="1"/>
        </xdr:cNvSpPr>
      </xdr:nvSpPr>
      <xdr:spPr>
        <a:xfrm>
          <a:off x="6534150" y="2171700"/>
          <a:ext cx="0" cy="16192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27</xdr:row>
      <xdr:rowOff>0</xdr:rowOff>
    </xdr:from>
    <xdr:to>
      <xdr:col>4</xdr:col>
      <xdr:colOff>314325</xdr:colOff>
      <xdr:row>27</xdr:row>
      <xdr:rowOff>0</xdr:rowOff>
    </xdr:to>
    <xdr:sp>
      <xdr:nvSpPr>
        <xdr:cNvPr id="1" name="Text Box 13"/>
        <xdr:cNvSpPr txBox="1">
          <a:spLocks noChangeArrowheads="1"/>
        </xdr:cNvSpPr>
      </xdr:nvSpPr>
      <xdr:spPr>
        <a:xfrm>
          <a:off x="6400800" y="982027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27</xdr:row>
      <xdr:rowOff>0</xdr:rowOff>
    </xdr:from>
    <xdr:to>
      <xdr:col>4</xdr:col>
      <xdr:colOff>314325</xdr:colOff>
      <xdr:row>27</xdr:row>
      <xdr:rowOff>0</xdr:rowOff>
    </xdr:to>
    <xdr:sp>
      <xdr:nvSpPr>
        <xdr:cNvPr id="2" name="Text Box 14"/>
        <xdr:cNvSpPr txBox="1">
          <a:spLocks noChangeArrowheads="1"/>
        </xdr:cNvSpPr>
      </xdr:nvSpPr>
      <xdr:spPr>
        <a:xfrm>
          <a:off x="6400800" y="982027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6</xdr:row>
      <xdr:rowOff>0</xdr:rowOff>
    </xdr:from>
    <xdr:to>
      <xdr:col>4</xdr:col>
      <xdr:colOff>314325</xdr:colOff>
      <xdr:row>6</xdr:row>
      <xdr:rowOff>152400</xdr:rowOff>
    </xdr:to>
    <xdr:sp>
      <xdr:nvSpPr>
        <xdr:cNvPr id="3" name="Text Box 16"/>
        <xdr:cNvSpPr txBox="1">
          <a:spLocks noChangeArrowheads="1"/>
        </xdr:cNvSpPr>
      </xdr:nvSpPr>
      <xdr:spPr>
        <a:xfrm>
          <a:off x="6400800" y="1685925"/>
          <a:ext cx="0" cy="15240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8</xdr:row>
      <xdr:rowOff>38100</xdr:rowOff>
    </xdr:from>
    <xdr:to>
      <xdr:col>4</xdr:col>
      <xdr:colOff>314325</xdr:colOff>
      <xdr:row>8</xdr:row>
      <xdr:rowOff>190500</xdr:rowOff>
    </xdr:to>
    <xdr:sp>
      <xdr:nvSpPr>
        <xdr:cNvPr id="4" name="Text Box 17"/>
        <xdr:cNvSpPr txBox="1">
          <a:spLocks noChangeArrowheads="1"/>
        </xdr:cNvSpPr>
      </xdr:nvSpPr>
      <xdr:spPr>
        <a:xfrm>
          <a:off x="6400800" y="2152650"/>
          <a:ext cx="0" cy="152400"/>
        </a:xfrm>
        <a:prstGeom prst="rect">
          <a:avLst/>
        </a:prstGeom>
        <a:solidFill>
          <a:srgbClr val="FFFF99"/>
        </a:solidFill>
        <a:ln w="9525" cmpd="sng">
          <a:noFill/>
        </a:ln>
      </xdr:spPr>
      <xdr:txBody>
        <a:bodyPr vertOverflow="clip" wrap="square" lIns="27432" tIns="18288" rIns="27432" bIns="0"/>
        <a:p>
          <a:pPr algn="ctr">
            <a:defRPr/>
          </a:pPr>
          <a:r>
            <a:rPr lang="en-US" cap="none" sz="800" b="0" i="0" u="none" baseline="0">
              <a:solidFill>
                <a:srgbClr val="000000"/>
              </a:solidFill>
              <a:latin typeface="Tahoma"/>
              <a:ea typeface="Tahoma"/>
              <a:cs typeface="Tahoma"/>
            </a:rPr>
            <a:t>CAPP. 2183-7442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6</xdr:row>
      <xdr:rowOff>0</xdr:rowOff>
    </xdr:from>
    <xdr:to>
      <xdr:col>4</xdr:col>
      <xdr:colOff>314325</xdr:colOff>
      <xdr:row>6</xdr:row>
      <xdr:rowOff>152400</xdr:rowOff>
    </xdr:to>
    <xdr:sp>
      <xdr:nvSpPr>
        <xdr:cNvPr id="5" name="Text Box 16"/>
        <xdr:cNvSpPr txBox="1">
          <a:spLocks noChangeArrowheads="1"/>
        </xdr:cNvSpPr>
      </xdr:nvSpPr>
      <xdr:spPr>
        <a:xfrm>
          <a:off x="6400800" y="1685925"/>
          <a:ext cx="0" cy="15240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8</xdr:row>
      <xdr:rowOff>38100</xdr:rowOff>
    </xdr:from>
    <xdr:to>
      <xdr:col>4</xdr:col>
      <xdr:colOff>314325</xdr:colOff>
      <xdr:row>8</xdr:row>
      <xdr:rowOff>190500</xdr:rowOff>
    </xdr:to>
    <xdr:sp>
      <xdr:nvSpPr>
        <xdr:cNvPr id="6" name="Text Box 17"/>
        <xdr:cNvSpPr txBox="1">
          <a:spLocks noChangeArrowheads="1"/>
        </xdr:cNvSpPr>
      </xdr:nvSpPr>
      <xdr:spPr>
        <a:xfrm>
          <a:off x="6400800" y="2152650"/>
          <a:ext cx="0" cy="152400"/>
        </a:xfrm>
        <a:prstGeom prst="rect">
          <a:avLst/>
        </a:prstGeom>
        <a:solidFill>
          <a:srgbClr val="FFFF99"/>
        </a:solidFill>
        <a:ln w="9525" cmpd="sng">
          <a:noFill/>
        </a:ln>
      </xdr:spPr>
      <xdr:txBody>
        <a:bodyPr vertOverflow="clip" wrap="square" lIns="27432" tIns="18288" rIns="27432" bIns="0"/>
        <a:p>
          <a:pPr algn="ctr">
            <a:defRPr/>
          </a:pPr>
          <a:r>
            <a:rPr lang="en-US" cap="none" sz="800" b="0" i="0" u="none" baseline="0">
              <a:solidFill>
                <a:srgbClr val="000000"/>
              </a:solidFill>
              <a:latin typeface="Tahoma"/>
              <a:ea typeface="Tahoma"/>
              <a:cs typeface="Tahoma"/>
            </a:rPr>
            <a:t>CAPP. 2183-7442
</a:t>
          </a:r>
          <a:r>
            <a:rPr lang="en-US" cap="none" sz="800" b="0" i="0" u="none" baseline="0">
              <a:solidFill>
                <a:srgbClr val="000000"/>
              </a:solidFill>
              <a:latin typeface="Tahoma"/>
              <a:ea typeface="Tahoma"/>
              <a:cs typeface="Tahoma"/>
            </a:rPr>
            <a:t>
</a:t>
          </a:r>
        </a:p>
      </xdr:txBody>
    </xdr:sp>
    <xdr:clientData/>
  </xdr:twoCellAnchor>
  <xdr:twoCellAnchor>
    <xdr:from>
      <xdr:col>3</xdr:col>
      <xdr:colOff>1943100</xdr:colOff>
      <xdr:row>24</xdr:row>
      <xdr:rowOff>0</xdr:rowOff>
    </xdr:from>
    <xdr:to>
      <xdr:col>3</xdr:col>
      <xdr:colOff>1943100</xdr:colOff>
      <xdr:row>24</xdr:row>
      <xdr:rowOff>0</xdr:rowOff>
    </xdr:to>
    <xdr:sp>
      <xdr:nvSpPr>
        <xdr:cNvPr id="7" name="Text Box 13"/>
        <xdr:cNvSpPr txBox="1">
          <a:spLocks noChangeArrowheads="1"/>
        </xdr:cNvSpPr>
      </xdr:nvSpPr>
      <xdr:spPr>
        <a:xfrm>
          <a:off x="3314700" y="85058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3</xdr:col>
      <xdr:colOff>1943100</xdr:colOff>
      <xdr:row>24</xdr:row>
      <xdr:rowOff>0</xdr:rowOff>
    </xdr:from>
    <xdr:to>
      <xdr:col>3</xdr:col>
      <xdr:colOff>1943100</xdr:colOff>
      <xdr:row>24</xdr:row>
      <xdr:rowOff>0</xdr:rowOff>
    </xdr:to>
    <xdr:sp>
      <xdr:nvSpPr>
        <xdr:cNvPr id="8" name="Text Box 14"/>
        <xdr:cNvSpPr txBox="1">
          <a:spLocks noChangeArrowheads="1"/>
        </xdr:cNvSpPr>
      </xdr:nvSpPr>
      <xdr:spPr>
        <a:xfrm>
          <a:off x="3314700" y="850582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6</xdr:row>
      <xdr:rowOff>0</xdr:rowOff>
    </xdr:from>
    <xdr:to>
      <xdr:col>4</xdr:col>
      <xdr:colOff>314325</xdr:colOff>
      <xdr:row>6</xdr:row>
      <xdr:rowOff>171450</xdr:rowOff>
    </xdr:to>
    <xdr:sp>
      <xdr:nvSpPr>
        <xdr:cNvPr id="1" name="Text Box 145"/>
        <xdr:cNvSpPr txBox="1">
          <a:spLocks noChangeArrowheads="1"/>
        </xdr:cNvSpPr>
      </xdr:nvSpPr>
      <xdr:spPr>
        <a:xfrm>
          <a:off x="6486525" y="1638300"/>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rPr>
            <a:t>CAP. 2115
</a:t>
          </a:r>
        </a:p>
      </xdr:txBody>
    </xdr:sp>
    <xdr:clientData/>
  </xdr:twoCellAnchor>
  <xdr:twoCellAnchor>
    <xdr:from>
      <xdr:col>4</xdr:col>
      <xdr:colOff>314325</xdr:colOff>
      <xdr:row>10</xdr:row>
      <xdr:rowOff>38100</xdr:rowOff>
    </xdr:from>
    <xdr:to>
      <xdr:col>4</xdr:col>
      <xdr:colOff>314325</xdr:colOff>
      <xdr:row>10</xdr:row>
      <xdr:rowOff>209550</xdr:rowOff>
    </xdr:to>
    <xdr:sp>
      <xdr:nvSpPr>
        <xdr:cNvPr id="2" name="Text Box 146"/>
        <xdr:cNvSpPr txBox="1">
          <a:spLocks noChangeArrowheads="1"/>
        </xdr:cNvSpPr>
      </xdr:nvSpPr>
      <xdr:spPr>
        <a:xfrm>
          <a:off x="6486525" y="3000375"/>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6</xdr:row>
      <xdr:rowOff>0</xdr:rowOff>
    </xdr:from>
    <xdr:to>
      <xdr:col>4</xdr:col>
      <xdr:colOff>314325</xdr:colOff>
      <xdr:row>6</xdr:row>
      <xdr:rowOff>180975</xdr:rowOff>
    </xdr:to>
    <xdr:sp>
      <xdr:nvSpPr>
        <xdr:cNvPr id="3" name="Text Box 291"/>
        <xdr:cNvSpPr txBox="1">
          <a:spLocks noChangeArrowheads="1"/>
        </xdr:cNvSpPr>
      </xdr:nvSpPr>
      <xdr:spPr>
        <a:xfrm>
          <a:off x="6486525" y="1638300"/>
          <a:ext cx="0" cy="180975"/>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CAPP. 2115-2120
</a:t>
          </a:r>
          <a:r>
            <a:rPr lang="en-US" cap="none" sz="800" b="0" i="0" u="none" baseline="0">
              <a:solidFill>
                <a:srgbClr val="000000"/>
              </a:solidFill>
              <a:latin typeface="Tahoma"/>
              <a:ea typeface="Tahoma"/>
              <a:cs typeface="Tahoma"/>
            </a:rPr>
            <a:t>
</a:t>
          </a:r>
        </a:p>
      </xdr:txBody>
    </xdr:sp>
    <xdr:clientData/>
  </xdr:twoCellAnchor>
  <xdr:twoCellAnchor>
    <xdr:from>
      <xdr:col>4</xdr:col>
      <xdr:colOff>314325</xdr:colOff>
      <xdr:row>10</xdr:row>
      <xdr:rowOff>38100</xdr:rowOff>
    </xdr:from>
    <xdr:to>
      <xdr:col>4</xdr:col>
      <xdr:colOff>314325</xdr:colOff>
      <xdr:row>10</xdr:row>
      <xdr:rowOff>209550</xdr:rowOff>
    </xdr:to>
    <xdr:sp>
      <xdr:nvSpPr>
        <xdr:cNvPr id="4" name="Text Box 292"/>
        <xdr:cNvSpPr txBox="1">
          <a:spLocks noChangeArrowheads="1"/>
        </xdr:cNvSpPr>
      </xdr:nvSpPr>
      <xdr:spPr>
        <a:xfrm>
          <a:off x="6486525" y="3000375"/>
          <a:ext cx="0" cy="171450"/>
        </a:xfrm>
        <a:prstGeom prst="rect">
          <a:avLst/>
        </a:prstGeom>
        <a:solidFill>
          <a:srgbClr val="FFFF99"/>
        </a:solidFill>
        <a:ln w="9525" cmpd="sng">
          <a:noFill/>
        </a:ln>
      </xdr:spPr>
      <xdr:txBody>
        <a:bodyPr vertOverflow="clip" wrap="square" lIns="27432" tIns="18288" rIns="0" bIns="0"/>
        <a:p>
          <a:pPr algn="l">
            <a:defRPr/>
          </a:pPr>
          <a:r>
            <a:rPr lang="en-US" cap="none" sz="800" b="0" i="0" u="none" baseline="0">
              <a:solidFill>
                <a:srgbClr val="000000"/>
              </a:solidFill>
              <a:latin typeface="Tahoma"/>
              <a:ea typeface="Tahoma"/>
              <a:cs typeface="Tahoma"/>
            </a:rPr>
            <a:t>CAP. 2106
</a:t>
          </a:r>
          <a:r>
            <a:rPr lang="en-US" cap="none" sz="800" b="0" i="0" u="none" baseline="0">
              <a:solidFill>
                <a:srgbClr val="000000"/>
              </a:solidFill>
              <a:latin typeface="Tahoma"/>
              <a:ea typeface="Tahoma"/>
              <a:cs typeface="Tahoma"/>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18</xdr:row>
      <xdr:rowOff>0</xdr:rowOff>
    </xdr:from>
    <xdr:to>
      <xdr:col>4</xdr:col>
      <xdr:colOff>314325</xdr:colOff>
      <xdr:row>18</xdr:row>
      <xdr:rowOff>0</xdr:rowOff>
    </xdr:to>
    <xdr:sp>
      <xdr:nvSpPr>
        <xdr:cNvPr id="1" name="Text Box 13"/>
        <xdr:cNvSpPr txBox="1">
          <a:spLocks noChangeArrowheads="1"/>
        </xdr:cNvSpPr>
      </xdr:nvSpPr>
      <xdr:spPr>
        <a:xfrm>
          <a:off x="6400800" y="479107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4</xdr:col>
      <xdr:colOff>314325</xdr:colOff>
      <xdr:row>18</xdr:row>
      <xdr:rowOff>0</xdr:rowOff>
    </xdr:from>
    <xdr:to>
      <xdr:col>4</xdr:col>
      <xdr:colOff>314325</xdr:colOff>
      <xdr:row>18</xdr:row>
      <xdr:rowOff>0</xdr:rowOff>
    </xdr:to>
    <xdr:sp>
      <xdr:nvSpPr>
        <xdr:cNvPr id="2" name="Text Box 14"/>
        <xdr:cNvSpPr txBox="1">
          <a:spLocks noChangeArrowheads="1"/>
        </xdr:cNvSpPr>
      </xdr:nvSpPr>
      <xdr:spPr>
        <a:xfrm>
          <a:off x="6400800" y="4791075"/>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3</xdr:col>
      <xdr:colOff>1943100</xdr:colOff>
      <xdr:row>14</xdr:row>
      <xdr:rowOff>0</xdr:rowOff>
    </xdr:from>
    <xdr:to>
      <xdr:col>3</xdr:col>
      <xdr:colOff>1943100</xdr:colOff>
      <xdr:row>14</xdr:row>
      <xdr:rowOff>0</xdr:rowOff>
    </xdr:to>
    <xdr:sp>
      <xdr:nvSpPr>
        <xdr:cNvPr id="3" name="Text Box 13"/>
        <xdr:cNvSpPr txBox="1">
          <a:spLocks noChangeArrowheads="1"/>
        </xdr:cNvSpPr>
      </xdr:nvSpPr>
      <xdr:spPr>
        <a:xfrm>
          <a:off x="3314700" y="3810000"/>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twoCellAnchor>
    <xdr:from>
      <xdr:col>3</xdr:col>
      <xdr:colOff>1943100</xdr:colOff>
      <xdr:row>14</xdr:row>
      <xdr:rowOff>0</xdr:rowOff>
    </xdr:from>
    <xdr:to>
      <xdr:col>3</xdr:col>
      <xdr:colOff>1943100</xdr:colOff>
      <xdr:row>14</xdr:row>
      <xdr:rowOff>0</xdr:rowOff>
    </xdr:to>
    <xdr:sp>
      <xdr:nvSpPr>
        <xdr:cNvPr id="4" name="Text Box 14"/>
        <xdr:cNvSpPr txBox="1">
          <a:spLocks noChangeArrowheads="1"/>
        </xdr:cNvSpPr>
      </xdr:nvSpPr>
      <xdr:spPr>
        <a:xfrm>
          <a:off x="3314700" y="3810000"/>
          <a:ext cx="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G26"/>
  <sheetViews>
    <sheetView showGridLines="0" zoomScale="90" zoomScaleNormal="90" zoomScalePageLayoutView="0" workbookViewId="0" topLeftCell="A1">
      <selection activeCell="J10" sqref="J10"/>
    </sheetView>
  </sheetViews>
  <sheetFormatPr defaultColWidth="9.140625" defaultRowHeight="12.75"/>
  <cols>
    <col min="1" max="1" width="45.7109375" style="192" customWidth="1"/>
    <col min="2" max="7" width="22.57421875" style="198" customWidth="1"/>
    <col min="8" max="16384" width="9.140625" style="192" customWidth="1"/>
  </cols>
  <sheetData>
    <row r="1" spans="1:7" ht="37.5" customHeight="1">
      <c r="A1" s="640" t="s">
        <v>669</v>
      </c>
      <c r="B1" s="640"/>
      <c r="C1" s="640"/>
      <c r="D1" s="640"/>
      <c r="E1" s="640"/>
      <c r="F1" s="640"/>
      <c r="G1" s="640"/>
    </row>
    <row r="2" ht="31.5" customHeight="1">
      <c r="G2" s="598"/>
    </row>
    <row r="3" spans="1:7" ht="30" customHeight="1">
      <c r="A3" s="642" t="s">
        <v>317</v>
      </c>
      <c r="B3" s="638" t="s">
        <v>537</v>
      </c>
      <c r="C3" s="639"/>
      <c r="D3" s="638" t="s">
        <v>224</v>
      </c>
      <c r="E3" s="639"/>
      <c r="F3" s="637" t="s">
        <v>622</v>
      </c>
      <c r="G3" s="637"/>
    </row>
    <row r="4" spans="1:7" ht="30" customHeight="1">
      <c r="A4" s="643"/>
      <c r="B4" s="487" t="s">
        <v>620</v>
      </c>
      <c r="C4" s="486" t="s">
        <v>621</v>
      </c>
      <c r="D4" s="487" t="s">
        <v>620</v>
      </c>
      <c r="E4" s="486" t="s">
        <v>621</v>
      </c>
      <c r="F4" s="579" t="s">
        <v>620</v>
      </c>
      <c r="G4" s="579" t="s">
        <v>621</v>
      </c>
    </row>
    <row r="5" spans="1:7" ht="20.25" customHeight="1">
      <c r="A5" s="193" t="s">
        <v>318</v>
      </c>
      <c r="B5" s="194" t="e">
        <f aca="true" t="shared" si="0" ref="B5:G5">B6+B7+B8</f>
        <v>#REF!</v>
      </c>
      <c r="C5" s="194" t="e">
        <f t="shared" si="0"/>
        <v>#REF!</v>
      </c>
      <c r="D5" s="194" t="e">
        <f t="shared" si="0"/>
        <v>#REF!</v>
      </c>
      <c r="E5" s="194" t="e">
        <f t="shared" si="0"/>
        <v>#REF!</v>
      </c>
      <c r="F5" s="194" t="e">
        <f t="shared" si="0"/>
        <v>#REF!</v>
      </c>
      <c r="G5" s="194" t="e">
        <f t="shared" si="0"/>
        <v>#REF!</v>
      </c>
    </row>
    <row r="6" spans="1:7" ht="21" customHeight="1">
      <c r="A6" s="195" t="s">
        <v>319</v>
      </c>
      <c r="B6" s="196" t="e">
        <f>Entrata!#REF!</f>
        <v>#REF!</v>
      </c>
      <c r="C6" s="196" t="e">
        <f>B6</f>
        <v>#REF!</v>
      </c>
      <c r="D6" s="196" t="e">
        <f>Entrata!#REF!</f>
        <v>#REF!</v>
      </c>
      <c r="E6" s="196" t="e">
        <f>D6</f>
        <v>#REF!</v>
      </c>
      <c r="F6" s="196" t="e">
        <f>Entrata!#REF!</f>
        <v>#REF!</v>
      </c>
      <c r="G6" s="196" t="e">
        <f>F6</f>
        <v>#REF!</v>
      </c>
    </row>
    <row r="7" spans="1:7" ht="21" customHeight="1">
      <c r="A7" s="195" t="s">
        <v>320</v>
      </c>
      <c r="B7" s="196" t="e">
        <f>Entrata!#REF!</f>
        <v>#REF!</v>
      </c>
      <c r="C7" s="196" t="e">
        <f>B7</f>
        <v>#REF!</v>
      </c>
      <c r="D7" s="196" t="e">
        <f>B7+C7</f>
        <v>#REF!</v>
      </c>
      <c r="E7" s="196" t="e">
        <f>C7+D7</f>
        <v>#REF!</v>
      </c>
      <c r="F7" s="196" t="e">
        <f>Entrata!#REF!</f>
        <v>#REF!</v>
      </c>
      <c r="G7" s="196" t="e">
        <f>E7+F7</f>
        <v>#REF!</v>
      </c>
    </row>
    <row r="8" spans="1:7" ht="21" customHeight="1">
      <c r="A8" s="195" t="s">
        <v>321</v>
      </c>
      <c r="B8" s="196" t="e">
        <f>Entrata!#REF!</f>
        <v>#REF!</v>
      </c>
      <c r="C8" s="196" t="e">
        <f>B8</f>
        <v>#REF!</v>
      </c>
      <c r="D8" s="196" t="e">
        <f>B8+C8</f>
        <v>#REF!</v>
      </c>
      <c r="E8" s="196" t="e">
        <f>C8+D8</f>
        <v>#REF!</v>
      </c>
      <c r="F8" s="196" t="e">
        <f>Entrata!#REF!</f>
        <v>#REF!</v>
      </c>
      <c r="G8" s="196" t="e">
        <f>E8+F8</f>
        <v>#REF!</v>
      </c>
    </row>
    <row r="9" ht="18" customHeight="1">
      <c r="A9" s="197" t="s">
        <v>322</v>
      </c>
    </row>
    <row r="10" spans="1:7" ht="21" customHeight="1">
      <c r="A10" s="195" t="s">
        <v>323</v>
      </c>
      <c r="B10" s="196" t="e">
        <f>Entrata!#REF!</f>
        <v>#REF!</v>
      </c>
      <c r="C10" s="196" t="e">
        <f>B10</f>
        <v>#REF!</v>
      </c>
      <c r="D10" s="196" t="e">
        <f>Entrata!#REF!</f>
        <v>#REF!</v>
      </c>
      <c r="E10" s="196" t="e">
        <f>D10</f>
        <v>#REF!</v>
      </c>
      <c r="F10" s="196" t="e">
        <f>Entrata!#REF!</f>
        <v>#REF!</v>
      </c>
      <c r="G10" s="196" t="e">
        <f>F10</f>
        <v>#REF!</v>
      </c>
    </row>
    <row r="11" spans="1:7" ht="15.75" customHeight="1">
      <c r="A11" s="199"/>
      <c r="B11" s="200"/>
      <c r="C11" s="200"/>
      <c r="D11" s="200"/>
      <c r="E11" s="200"/>
      <c r="F11" s="200"/>
      <c r="G11" s="200"/>
    </row>
    <row r="12" ht="17.25" customHeight="1"/>
    <row r="13" spans="1:7" ht="30" customHeight="1">
      <c r="A13" s="488" t="s">
        <v>324</v>
      </c>
      <c r="B13" s="638" t="s">
        <v>537</v>
      </c>
      <c r="C13" s="639"/>
      <c r="D13" s="638" t="s">
        <v>224</v>
      </c>
      <c r="E13" s="639"/>
      <c r="F13" s="637" t="s">
        <v>622</v>
      </c>
      <c r="G13" s="637"/>
    </row>
    <row r="14" spans="1:7" ht="30" customHeight="1">
      <c r="A14" s="488"/>
      <c r="B14" s="487" t="s">
        <v>620</v>
      </c>
      <c r="C14" s="486" t="s">
        <v>621</v>
      </c>
      <c r="D14" s="487" t="s">
        <v>620</v>
      </c>
      <c r="E14" s="486" t="s">
        <v>621</v>
      </c>
      <c r="F14" s="579" t="s">
        <v>620</v>
      </c>
      <c r="G14" s="579" t="s">
        <v>621</v>
      </c>
    </row>
    <row r="15" spans="1:7" ht="20.25" customHeight="1">
      <c r="A15" s="201" t="s">
        <v>325</v>
      </c>
      <c r="B15" s="194">
        <f aca="true" t="shared" si="1" ref="B15:G15">B16+B17</f>
        <v>1330075235</v>
      </c>
      <c r="C15" s="194">
        <f t="shared" si="1"/>
        <v>1330075235</v>
      </c>
      <c r="D15" s="194">
        <f>F15-B15</f>
        <v>26096341</v>
      </c>
      <c r="E15" s="194">
        <f>D15</f>
        <v>26096341</v>
      </c>
      <c r="F15" s="194">
        <f>F16+F17</f>
        <v>1356171576</v>
      </c>
      <c r="G15" s="194">
        <f t="shared" si="1"/>
        <v>1356171576</v>
      </c>
    </row>
    <row r="16" spans="1:7" ht="21" customHeight="1">
      <c r="A16" s="202" t="s">
        <v>326</v>
      </c>
      <c r="B16" s="196">
        <f>'Riepilogo CDR'!B5+'Riepilogo CDR'!B16+'Riepilogo CDR'!B22+'Riepilogo CDR'!B29+'Riepilogo CDR'!B36+'Riepilogo CDR'!B45+'Riepilogo CDR'!B60+'Riepilogo CDR'!B71+'Riepilogo CDR'!B81+'Riepilogo CDR'!B90+'Riepilogo CDR'!B97+'Riepilogo CDR'!B108+'Riepilogo CDR'!B119+'Riepilogo CDR'!B128+'Riepilogo CDR'!B137+'Riepilogo CDR'!B144</f>
        <v>1009020179</v>
      </c>
      <c r="C16" s="196">
        <f>B16</f>
        <v>1009020179</v>
      </c>
      <c r="D16" s="196">
        <f>F16-B16</f>
        <v>-36385415</v>
      </c>
      <c r="E16" s="196">
        <f>D16</f>
        <v>-36385415</v>
      </c>
      <c r="F16" s="196">
        <f>'Riepilogo CDR'!D5+'Riepilogo CDR'!D16+'Riepilogo CDR'!D22+'Riepilogo CDR'!D29+'Riepilogo CDR'!D36+'Riepilogo CDR'!D45+'Riepilogo CDR'!D60+'Riepilogo CDR'!D71+'Riepilogo CDR'!D81+'Riepilogo CDR'!D90+'Riepilogo CDR'!D97+'Riepilogo CDR'!D108+'Riepilogo CDR'!D119+'Riepilogo CDR'!D128+'Riepilogo CDR'!D137+'Riepilogo CDR'!D144</f>
        <v>972634764</v>
      </c>
      <c r="G16" s="196">
        <f>F16</f>
        <v>972634764</v>
      </c>
    </row>
    <row r="17" spans="1:7" ht="21" customHeight="1">
      <c r="A17" s="202" t="s">
        <v>327</v>
      </c>
      <c r="B17" s="196">
        <f>'Riepilogo CDR'!B10+'Riepilogo CDR'!B48+'Riepilogo CDR'!B63+'Riepilogo CDR'!B84+'Riepilogo CDR'!B100+'Riepilogo CDR'!B111</f>
        <v>321055056</v>
      </c>
      <c r="C17" s="196">
        <f>B17</f>
        <v>321055056</v>
      </c>
      <c r="D17" s="196">
        <f>F17-B17</f>
        <v>62481756</v>
      </c>
      <c r="E17" s="196">
        <f>D17</f>
        <v>62481756</v>
      </c>
      <c r="F17" s="196">
        <f>'Riepilogo CDR'!D10+'Riepilogo CDR'!D48+'Riepilogo CDR'!D63+'Riepilogo CDR'!D84+'Riepilogo CDR'!D100+'Riepilogo CDR'!D111</f>
        <v>383536812</v>
      </c>
      <c r="G17" s="196">
        <f>F17</f>
        <v>383536812</v>
      </c>
    </row>
    <row r="18" ht="3.75" customHeight="1" hidden="1"/>
    <row r="19" ht="18" customHeight="1">
      <c r="A19" s="203" t="s">
        <v>322</v>
      </c>
    </row>
    <row r="20" spans="1:7" ht="21" customHeight="1">
      <c r="A20" s="202" t="s">
        <v>323</v>
      </c>
      <c r="B20" s="196" t="e">
        <f aca="true" t="shared" si="2" ref="B20:G20">B10</f>
        <v>#REF!</v>
      </c>
      <c r="C20" s="196" t="e">
        <f t="shared" si="2"/>
        <v>#REF!</v>
      </c>
      <c r="D20" s="196" t="e">
        <f t="shared" si="2"/>
        <v>#REF!</v>
      </c>
      <c r="E20" s="196" t="e">
        <f t="shared" si="2"/>
        <v>#REF!</v>
      </c>
      <c r="F20" s="196" t="e">
        <f t="shared" si="2"/>
        <v>#REF!</v>
      </c>
      <c r="G20" s="196" t="e">
        <f t="shared" si="2"/>
        <v>#REF!</v>
      </c>
    </row>
    <row r="21" ht="3" customHeight="1">
      <c r="A21" s="203" t="s">
        <v>322</v>
      </c>
    </row>
    <row r="22" ht="15.75" customHeight="1"/>
    <row r="23" spans="1:7" ht="32.25" customHeight="1">
      <c r="A23" s="524"/>
      <c r="B23" s="524"/>
      <c r="C23" s="524"/>
      <c r="D23" s="524"/>
      <c r="E23" s="192"/>
      <c r="F23" s="192"/>
      <c r="G23" s="192"/>
    </row>
    <row r="24" ht="21.75" customHeight="1">
      <c r="A24" s="204"/>
    </row>
    <row r="26" spans="1:7" ht="52.5" customHeight="1">
      <c r="A26" s="641"/>
      <c r="B26" s="641"/>
      <c r="C26" s="641"/>
      <c r="D26" s="641"/>
      <c r="E26" s="192"/>
      <c r="F26" s="192"/>
      <c r="G26" s="192"/>
    </row>
  </sheetData>
  <sheetProtection/>
  <mergeCells count="9">
    <mergeCell ref="F3:G3"/>
    <mergeCell ref="B13:C13"/>
    <mergeCell ref="D13:E13"/>
    <mergeCell ref="F13:G13"/>
    <mergeCell ref="A1:G1"/>
    <mergeCell ref="A26:D26"/>
    <mergeCell ref="A3:A4"/>
    <mergeCell ref="B3:C3"/>
    <mergeCell ref="D3:E3"/>
  </mergeCells>
  <printOptions/>
  <pageMargins left="0.2362204724409449" right="0.1968503937007874" top="0.984251968503937" bottom="0.7480314960629921" header="0.31496062992125984" footer="0.31496062992125984"/>
  <pageSetup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sheetPr>
    <tabColor theme="0"/>
  </sheetPr>
  <dimension ref="A1:M60"/>
  <sheetViews>
    <sheetView showGridLines="0" zoomScale="90" zoomScaleNormal="90" zoomScalePageLayoutView="0" workbookViewId="0" topLeftCell="A16">
      <selection activeCell="A25" sqref="A25"/>
    </sheetView>
  </sheetViews>
  <sheetFormatPr defaultColWidth="9.140625" defaultRowHeight="12.75"/>
  <cols>
    <col min="1" max="1" width="11.57421875" style="257" customWidth="1"/>
    <col min="2" max="2" width="5.7109375" style="66" customWidth="1"/>
    <col min="3" max="3" width="5.7109375" style="65" customWidth="1"/>
    <col min="4" max="4" width="70.7109375" style="64" customWidth="1"/>
    <col min="5" max="8" width="4.7109375" style="49" customWidth="1"/>
    <col min="9" max="11" width="15.7109375" style="49" customWidth="1"/>
    <col min="12" max="12" width="15.7109375" style="64" customWidth="1"/>
    <col min="13" max="13" width="14.28125" style="64" customWidth="1"/>
    <col min="14" max="16384" width="9.140625" style="64"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7" customHeight="1">
      <c r="A5" s="346"/>
      <c r="B5" s="702">
        <v>7</v>
      </c>
      <c r="C5" s="703"/>
      <c r="D5" s="102" t="s">
        <v>594</v>
      </c>
      <c r="E5" s="359"/>
      <c r="F5" s="368"/>
      <c r="G5" s="368"/>
      <c r="H5" s="360"/>
      <c r="I5" s="28">
        <f>I14+I38</f>
        <v>83665973</v>
      </c>
      <c r="J5" s="28">
        <f>J14+J38</f>
        <v>11463642</v>
      </c>
      <c r="K5" s="28">
        <f>K14+K38</f>
        <v>95129615</v>
      </c>
      <c r="L5" s="28">
        <f>L14+L38</f>
        <v>95129615</v>
      </c>
    </row>
    <row r="6" spans="1:12" ht="27" customHeight="1">
      <c r="A6" s="348"/>
      <c r="B6" s="704"/>
      <c r="C6" s="705"/>
      <c r="D6" s="103" t="s">
        <v>57</v>
      </c>
      <c r="E6" s="361"/>
      <c r="F6" s="369"/>
      <c r="G6" s="369"/>
      <c r="H6" s="362"/>
      <c r="I6" s="29"/>
      <c r="J6" s="29"/>
      <c r="K6" s="29"/>
      <c r="L6" s="29"/>
    </row>
    <row r="7" spans="1:12" ht="21.75" customHeight="1">
      <c r="A7" s="348"/>
      <c r="B7" s="704"/>
      <c r="C7" s="705"/>
      <c r="D7" s="104" t="s">
        <v>58</v>
      </c>
      <c r="E7" s="361"/>
      <c r="F7" s="369"/>
      <c r="G7" s="369"/>
      <c r="H7" s="362"/>
      <c r="I7" s="29"/>
      <c r="J7" s="29"/>
      <c r="K7" s="29"/>
      <c r="L7" s="29"/>
    </row>
    <row r="8" spans="1:12" ht="28.5" customHeight="1">
      <c r="A8" s="348"/>
      <c r="B8" s="704"/>
      <c r="C8" s="705"/>
      <c r="D8" s="103" t="s">
        <v>481</v>
      </c>
      <c r="E8" s="361"/>
      <c r="F8" s="369"/>
      <c r="G8" s="369"/>
      <c r="H8" s="362"/>
      <c r="I8" s="29"/>
      <c r="J8" s="29"/>
      <c r="K8" s="29"/>
      <c r="L8" s="29"/>
    </row>
    <row r="9" spans="1:12" ht="29.25" customHeight="1">
      <c r="A9" s="348"/>
      <c r="B9" s="704"/>
      <c r="C9" s="705"/>
      <c r="D9" s="103" t="s">
        <v>482</v>
      </c>
      <c r="E9" s="361"/>
      <c r="F9" s="369"/>
      <c r="G9" s="369"/>
      <c r="H9" s="362"/>
      <c r="I9" s="29"/>
      <c r="J9" s="29"/>
      <c r="K9" s="29"/>
      <c r="L9" s="29"/>
    </row>
    <row r="10" spans="1:12" s="105" customFormat="1" ht="23.25" customHeight="1">
      <c r="A10" s="348"/>
      <c r="B10" s="704"/>
      <c r="C10" s="705"/>
      <c r="D10" s="103" t="s">
        <v>59</v>
      </c>
      <c r="E10" s="399"/>
      <c r="F10" s="400"/>
      <c r="G10" s="400"/>
      <c r="H10" s="401"/>
      <c r="I10" s="35"/>
      <c r="J10" s="35"/>
      <c r="K10" s="35"/>
      <c r="L10" s="35"/>
    </row>
    <row r="11" spans="1:12" s="105" customFormat="1" ht="30" customHeight="1">
      <c r="A11" s="348"/>
      <c r="B11" s="704"/>
      <c r="C11" s="705"/>
      <c r="D11" s="103" t="s">
        <v>60</v>
      </c>
      <c r="E11" s="399"/>
      <c r="F11" s="400"/>
      <c r="G11" s="400"/>
      <c r="H11" s="401"/>
      <c r="I11" s="35"/>
      <c r="J11" s="35"/>
      <c r="K11" s="35"/>
      <c r="L11" s="35"/>
    </row>
    <row r="12" spans="1:12" s="105" customFormat="1" ht="24.75" customHeight="1">
      <c r="A12" s="348"/>
      <c r="B12" s="704"/>
      <c r="C12" s="705"/>
      <c r="D12" s="26" t="s">
        <v>61</v>
      </c>
      <c r="E12" s="399"/>
      <c r="F12" s="400"/>
      <c r="G12" s="400"/>
      <c r="H12" s="401"/>
      <c r="I12" s="35"/>
      <c r="J12" s="35"/>
      <c r="K12" s="35"/>
      <c r="L12" s="35"/>
    </row>
    <row r="13" spans="1:12" s="105" customFormat="1" ht="17.25" customHeight="1">
      <c r="A13" s="349"/>
      <c r="B13" s="706"/>
      <c r="C13" s="707"/>
      <c r="D13" s="27" t="s">
        <v>62</v>
      </c>
      <c r="E13" s="393"/>
      <c r="F13" s="394"/>
      <c r="G13" s="394"/>
      <c r="H13" s="395"/>
      <c r="I13" s="35"/>
      <c r="J13" s="35"/>
      <c r="K13" s="35"/>
      <c r="L13" s="35"/>
    </row>
    <row r="14" spans="1:12" s="65" customFormat="1" ht="16.5" customHeight="1">
      <c r="A14" s="107"/>
      <c r="B14" s="651" t="s">
        <v>544</v>
      </c>
      <c r="C14" s="652"/>
      <c r="D14" s="3" t="s">
        <v>63</v>
      </c>
      <c r="E14" s="405"/>
      <c r="F14" s="406"/>
      <c r="G14" s="406"/>
      <c r="H14" s="407"/>
      <c r="I14" s="109">
        <f>I15+I26</f>
        <v>8548241</v>
      </c>
      <c r="J14" s="109">
        <f>J15+J26</f>
        <v>7167728</v>
      </c>
      <c r="K14" s="109">
        <f>K15+K26</f>
        <v>15715969</v>
      </c>
      <c r="L14" s="109">
        <f>L15+L26</f>
        <v>15715969</v>
      </c>
    </row>
    <row r="15" spans="1:12" s="65" customFormat="1" ht="16.5" customHeight="1">
      <c r="A15" s="107"/>
      <c r="B15" s="73"/>
      <c r="C15" s="108"/>
      <c r="D15" s="110" t="s">
        <v>64</v>
      </c>
      <c r="E15" s="408"/>
      <c r="F15" s="409"/>
      <c r="G15" s="409"/>
      <c r="H15" s="410"/>
      <c r="I15" s="111">
        <f>SUM(I16:I25)</f>
        <v>465550</v>
      </c>
      <c r="J15" s="111">
        <f>SUM(J16:J25)</f>
        <v>-64447</v>
      </c>
      <c r="K15" s="111">
        <f>SUM(K16:K25)</f>
        <v>401103</v>
      </c>
      <c r="L15" s="111">
        <f>SUM(L16:L25)</f>
        <v>401103</v>
      </c>
    </row>
    <row r="16" spans="1:13" s="114" customFormat="1" ht="22.5" customHeight="1">
      <c r="A16" s="17">
        <v>2115</v>
      </c>
      <c r="B16" s="265">
        <v>431</v>
      </c>
      <c r="C16" s="112">
        <v>431</v>
      </c>
      <c r="D16" s="25" t="s">
        <v>65</v>
      </c>
      <c r="E16" s="84" t="s">
        <v>549</v>
      </c>
      <c r="F16" s="84" t="s">
        <v>554</v>
      </c>
      <c r="G16" s="84" t="s">
        <v>554</v>
      </c>
      <c r="H16" s="84" t="s">
        <v>554</v>
      </c>
      <c r="I16" s="113">
        <v>9800</v>
      </c>
      <c r="J16" s="113">
        <f>K16-I16</f>
        <v>-490</v>
      </c>
      <c r="K16" s="113">
        <v>9310</v>
      </c>
      <c r="L16" s="113">
        <f>K16</f>
        <v>9310</v>
      </c>
      <c r="M16" s="541"/>
    </row>
    <row r="17" spans="1:13" s="114" customFormat="1" ht="20.25" customHeight="1">
      <c r="A17" s="17">
        <v>2115</v>
      </c>
      <c r="B17" s="189">
        <v>435</v>
      </c>
      <c r="C17" s="1">
        <v>435</v>
      </c>
      <c r="D17" s="25" t="s">
        <v>66</v>
      </c>
      <c r="E17" s="84" t="s">
        <v>549</v>
      </c>
      <c r="F17" s="84" t="s">
        <v>554</v>
      </c>
      <c r="G17" s="84" t="s">
        <v>554</v>
      </c>
      <c r="H17" s="84" t="s">
        <v>554</v>
      </c>
      <c r="I17" s="113">
        <v>6400</v>
      </c>
      <c r="J17" s="113">
        <f aca="true" t="shared" si="0" ref="J17:J25">K17-I17</f>
        <v>-320</v>
      </c>
      <c r="K17" s="113">
        <v>6080</v>
      </c>
      <c r="L17" s="113">
        <f aca="true" t="shared" si="1" ref="L17:L25">K17</f>
        <v>6080</v>
      </c>
      <c r="M17" s="541"/>
    </row>
    <row r="18" spans="1:13" s="114" customFormat="1" ht="42.75" customHeight="1">
      <c r="A18" s="115">
        <v>2115</v>
      </c>
      <c r="B18" s="24">
        <v>438</v>
      </c>
      <c r="C18" s="18">
        <v>438</v>
      </c>
      <c r="D18" s="25" t="s">
        <v>67</v>
      </c>
      <c r="E18" s="84" t="s">
        <v>549</v>
      </c>
      <c r="F18" s="84" t="s">
        <v>554</v>
      </c>
      <c r="G18" s="84" t="s">
        <v>554</v>
      </c>
      <c r="H18" s="84" t="s">
        <v>554</v>
      </c>
      <c r="I18" s="113">
        <v>15000</v>
      </c>
      <c r="J18" s="113">
        <f t="shared" si="0"/>
        <v>-750</v>
      </c>
      <c r="K18" s="113">
        <v>14250</v>
      </c>
      <c r="L18" s="113">
        <f t="shared" si="1"/>
        <v>14250</v>
      </c>
      <c r="M18" s="541"/>
    </row>
    <row r="19" spans="1:13" s="114" customFormat="1" ht="35.25" customHeight="1">
      <c r="A19" s="115">
        <v>2115</v>
      </c>
      <c r="B19" s="24">
        <v>439</v>
      </c>
      <c r="C19" s="18">
        <v>439</v>
      </c>
      <c r="D19" s="25" t="s">
        <v>68</v>
      </c>
      <c r="E19" s="84" t="s">
        <v>549</v>
      </c>
      <c r="F19" s="84" t="s">
        <v>554</v>
      </c>
      <c r="G19" s="84" t="s">
        <v>554</v>
      </c>
      <c r="H19" s="84" t="s">
        <v>554</v>
      </c>
      <c r="I19" s="113">
        <v>180000</v>
      </c>
      <c r="J19" s="113">
        <f t="shared" si="0"/>
        <v>-9000</v>
      </c>
      <c r="K19" s="113">
        <v>171000</v>
      </c>
      <c r="L19" s="113">
        <f t="shared" si="1"/>
        <v>171000</v>
      </c>
      <c r="M19" s="541"/>
    </row>
    <row r="20" spans="1:13" s="114" customFormat="1" ht="37.5" customHeight="1">
      <c r="A20" s="116">
        <v>2115</v>
      </c>
      <c r="B20" s="24">
        <v>442</v>
      </c>
      <c r="C20" s="18">
        <v>442</v>
      </c>
      <c r="D20" s="25" t="s">
        <v>15</v>
      </c>
      <c r="E20" s="84" t="s">
        <v>549</v>
      </c>
      <c r="F20" s="84" t="s">
        <v>554</v>
      </c>
      <c r="G20" s="84" t="s">
        <v>554</v>
      </c>
      <c r="H20" s="84" t="s">
        <v>554</v>
      </c>
      <c r="I20" s="113">
        <v>80850</v>
      </c>
      <c r="J20" s="113">
        <f t="shared" si="0"/>
        <v>-43978</v>
      </c>
      <c r="K20" s="113">
        <v>36872</v>
      </c>
      <c r="L20" s="113">
        <f t="shared" si="1"/>
        <v>36872</v>
      </c>
      <c r="M20" s="541"/>
    </row>
    <row r="21" spans="1:13" s="114" customFormat="1" ht="24.75" customHeight="1">
      <c r="A21" s="17">
        <v>2115</v>
      </c>
      <c r="B21" s="24">
        <v>443</v>
      </c>
      <c r="C21" s="18">
        <v>443</v>
      </c>
      <c r="D21" s="25" t="s">
        <v>526</v>
      </c>
      <c r="E21" s="84" t="s">
        <v>549</v>
      </c>
      <c r="F21" s="84" t="s">
        <v>554</v>
      </c>
      <c r="G21" s="84" t="s">
        <v>554</v>
      </c>
      <c r="H21" s="84" t="s">
        <v>554</v>
      </c>
      <c r="I21" s="113">
        <v>0</v>
      </c>
      <c r="J21" s="113">
        <f t="shared" si="0"/>
        <v>0</v>
      </c>
      <c r="K21" s="113">
        <v>0</v>
      </c>
      <c r="L21" s="113">
        <f t="shared" si="1"/>
        <v>0</v>
      </c>
      <c r="M21" s="541"/>
    </row>
    <row r="22" spans="1:13" s="114" customFormat="1" ht="23.25" customHeight="1">
      <c r="A22" s="116">
        <v>2115</v>
      </c>
      <c r="B22" s="24">
        <v>456</v>
      </c>
      <c r="C22" s="18">
        <v>456</v>
      </c>
      <c r="D22" s="85" t="s">
        <v>9</v>
      </c>
      <c r="E22" s="84" t="s">
        <v>549</v>
      </c>
      <c r="F22" s="84" t="s">
        <v>554</v>
      </c>
      <c r="G22" s="84" t="s">
        <v>554</v>
      </c>
      <c r="H22" s="84" t="s">
        <v>554</v>
      </c>
      <c r="I22" s="113">
        <v>0</v>
      </c>
      <c r="J22" s="113">
        <f t="shared" si="0"/>
        <v>0</v>
      </c>
      <c r="K22" s="113">
        <v>0</v>
      </c>
      <c r="L22" s="113">
        <f t="shared" si="1"/>
        <v>0</v>
      </c>
      <c r="M22" s="541"/>
    </row>
    <row r="23" spans="1:13" s="114" customFormat="1" ht="20.25" customHeight="1">
      <c r="A23" s="116">
        <v>2115</v>
      </c>
      <c r="B23" s="24">
        <v>459</v>
      </c>
      <c r="C23" s="18">
        <v>459</v>
      </c>
      <c r="D23" s="25" t="s">
        <v>18</v>
      </c>
      <c r="E23" s="84" t="s">
        <v>549</v>
      </c>
      <c r="F23" s="84" t="s">
        <v>554</v>
      </c>
      <c r="G23" s="84" t="s">
        <v>554</v>
      </c>
      <c r="H23" s="84" t="s">
        <v>554</v>
      </c>
      <c r="I23" s="113">
        <v>3500</v>
      </c>
      <c r="J23" s="113">
        <f t="shared" si="0"/>
        <v>-1409</v>
      </c>
      <c r="K23" s="113">
        <v>2091</v>
      </c>
      <c r="L23" s="113">
        <f t="shared" si="1"/>
        <v>2091</v>
      </c>
      <c r="M23" s="541"/>
    </row>
    <row r="24" spans="1:13" s="20" customFormat="1" ht="24" customHeight="1">
      <c r="A24" s="17">
        <v>2115</v>
      </c>
      <c r="B24" s="256">
        <v>460</v>
      </c>
      <c r="C24" s="58">
        <v>460</v>
      </c>
      <c r="D24" s="297" t="s">
        <v>16</v>
      </c>
      <c r="E24" s="84" t="s">
        <v>549</v>
      </c>
      <c r="F24" s="84" t="s">
        <v>554</v>
      </c>
      <c r="G24" s="84" t="s">
        <v>554</v>
      </c>
      <c r="H24" s="84" t="s">
        <v>554</v>
      </c>
      <c r="I24" s="113">
        <v>5100</v>
      </c>
      <c r="J24" s="113">
        <f t="shared" si="0"/>
        <v>-255</v>
      </c>
      <c r="K24" s="113">
        <v>4845</v>
      </c>
      <c r="L24" s="113">
        <f t="shared" si="1"/>
        <v>4845</v>
      </c>
      <c r="M24" s="541"/>
    </row>
    <row r="25" spans="1:13" s="114" customFormat="1" ht="39.75" customHeight="1">
      <c r="A25" s="17">
        <v>2115</v>
      </c>
      <c r="B25" s="189">
        <v>485</v>
      </c>
      <c r="C25" s="1">
        <v>485</v>
      </c>
      <c r="D25" s="25" t="s">
        <v>69</v>
      </c>
      <c r="E25" s="84" t="s">
        <v>549</v>
      </c>
      <c r="F25" s="84" t="s">
        <v>554</v>
      </c>
      <c r="G25" s="84" t="s">
        <v>554</v>
      </c>
      <c r="H25" s="84" t="s">
        <v>554</v>
      </c>
      <c r="I25" s="113">
        <v>164900</v>
      </c>
      <c r="J25" s="113">
        <f t="shared" si="0"/>
        <v>-8245</v>
      </c>
      <c r="K25" s="113">
        <v>156655</v>
      </c>
      <c r="L25" s="113">
        <f t="shared" si="1"/>
        <v>156655</v>
      </c>
      <c r="M25" s="541"/>
    </row>
    <row r="26" spans="1:13" s="114" customFormat="1" ht="16.5" customHeight="1">
      <c r="A26" s="79"/>
      <c r="B26" s="261"/>
      <c r="C26" s="61"/>
      <c r="D26" s="88" t="s">
        <v>70</v>
      </c>
      <c r="E26" s="374"/>
      <c r="F26" s="375"/>
      <c r="G26" s="375"/>
      <c r="H26" s="118"/>
      <c r="I26" s="118">
        <f>SUM(I27:I37)</f>
        <v>8082691</v>
      </c>
      <c r="J26" s="118">
        <f>SUM(J27:J37)</f>
        <v>7232175</v>
      </c>
      <c r="K26" s="118">
        <f>SUM(K27:K37)</f>
        <v>15314866</v>
      </c>
      <c r="L26" s="118">
        <f>SUM(L27:L37)</f>
        <v>15314866</v>
      </c>
      <c r="M26" s="541"/>
    </row>
    <row r="27" spans="1:13" s="114" customFormat="1" ht="23.25" customHeight="1">
      <c r="A27" s="17">
        <v>2111</v>
      </c>
      <c r="B27" s="24">
        <v>432</v>
      </c>
      <c r="C27" s="18">
        <v>432</v>
      </c>
      <c r="D27" s="25" t="s">
        <v>411</v>
      </c>
      <c r="E27" s="84" t="s">
        <v>551</v>
      </c>
      <c r="F27" s="84" t="s">
        <v>558</v>
      </c>
      <c r="G27" s="84" t="s">
        <v>554</v>
      </c>
      <c r="H27" s="84" t="s">
        <v>554</v>
      </c>
      <c r="I27" s="113">
        <v>0</v>
      </c>
      <c r="J27" s="113">
        <f aca="true" t="shared" si="2" ref="J27:J37">K27-I27</f>
        <v>0</v>
      </c>
      <c r="K27" s="113">
        <v>0</v>
      </c>
      <c r="L27" s="113">
        <f>K27</f>
        <v>0</v>
      </c>
      <c r="M27" s="541"/>
    </row>
    <row r="28" spans="1:13" s="114" customFormat="1" ht="20.25" customHeight="1">
      <c r="A28" s="17">
        <v>2126</v>
      </c>
      <c r="B28" s="24">
        <v>434</v>
      </c>
      <c r="C28" s="18">
        <v>434</v>
      </c>
      <c r="D28" s="294" t="s">
        <v>477</v>
      </c>
      <c r="E28" s="84" t="s">
        <v>552</v>
      </c>
      <c r="F28" s="84" t="s">
        <v>554</v>
      </c>
      <c r="G28" s="84" t="s">
        <v>558</v>
      </c>
      <c r="H28" s="84" t="s">
        <v>554</v>
      </c>
      <c r="I28" s="113">
        <v>5000000</v>
      </c>
      <c r="J28" s="113">
        <f t="shared" si="2"/>
        <v>0</v>
      </c>
      <c r="K28" s="113">
        <v>5000000</v>
      </c>
      <c r="L28" s="113">
        <f aca="true" t="shared" si="3" ref="L28:L37">K28</f>
        <v>5000000</v>
      </c>
      <c r="M28" s="541"/>
    </row>
    <row r="29" spans="1:13" s="114" customFormat="1" ht="38.25" customHeight="1">
      <c r="A29" s="17">
        <v>2115</v>
      </c>
      <c r="B29" s="24">
        <v>446</v>
      </c>
      <c r="C29" s="18">
        <v>446</v>
      </c>
      <c r="D29" s="25" t="s">
        <v>71</v>
      </c>
      <c r="E29" s="84" t="s">
        <v>552</v>
      </c>
      <c r="F29" s="84" t="s">
        <v>554</v>
      </c>
      <c r="G29" s="84" t="s">
        <v>554</v>
      </c>
      <c r="H29" s="84" t="s">
        <v>554</v>
      </c>
      <c r="I29" s="113">
        <v>0</v>
      </c>
      <c r="J29" s="113">
        <f t="shared" si="2"/>
        <v>0</v>
      </c>
      <c r="K29" s="113">
        <v>0</v>
      </c>
      <c r="L29" s="113">
        <f t="shared" si="3"/>
        <v>0</v>
      </c>
      <c r="M29" s="541"/>
    </row>
    <row r="30" spans="1:13" s="114" customFormat="1" ht="24" customHeight="1">
      <c r="A30" s="17">
        <v>2115</v>
      </c>
      <c r="B30" s="24">
        <v>447</v>
      </c>
      <c r="C30" s="18">
        <v>447</v>
      </c>
      <c r="D30" s="25" t="s">
        <v>72</v>
      </c>
      <c r="E30" s="84" t="s">
        <v>552</v>
      </c>
      <c r="F30" s="84" t="s">
        <v>554</v>
      </c>
      <c r="G30" s="84" t="s">
        <v>554</v>
      </c>
      <c r="H30" s="84" t="s">
        <v>554</v>
      </c>
      <c r="I30" s="113">
        <v>0</v>
      </c>
      <c r="J30" s="113">
        <f t="shared" si="2"/>
        <v>0</v>
      </c>
      <c r="K30" s="113">
        <v>0</v>
      </c>
      <c r="L30" s="113">
        <f t="shared" si="3"/>
        <v>0</v>
      </c>
      <c r="M30" s="541"/>
    </row>
    <row r="31" spans="1:13" s="114" customFormat="1" ht="31.5" customHeight="1">
      <c r="A31" s="17">
        <v>2120</v>
      </c>
      <c r="B31" s="24">
        <v>451</v>
      </c>
      <c r="C31" s="18">
        <v>451</v>
      </c>
      <c r="D31" s="25" t="s">
        <v>73</v>
      </c>
      <c r="E31" s="84" t="s">
        <v>552</v>
      </c>
      <c r="F31" s="84" t="s">
        <v>554</v>
      </c>
      <c r="G31" s="84" t="s">
        <v>554</v>
      </c>
      <c r="H31" s="84" t="s">
        <v>554</v>
      </c>
      <c r="I31" s="113">
        <v>193800</v>
      </c>
      <c r="J31" s="113">
        <f t="shared" si="2"/>
        <v>-9690</v>
      </c>
      <c r="K31" s="113">
        <v>184110</v>
      </c>
      <c r="L31" s="113">
        <f t="shared" si="3"/>
        <v>184110</v>
      </c>
      <c r="M31" s="541"/>
    </row>
    <row r="32" spans="1:13" s="114" customFormat="1" ht="30.75" customHeight="1">
      <c r="A32" s="17">
        <v>5210</v>
      </c>
      <c r="B32" s="24">
        <v>484</v>
      </c>
      <c r="C32" s="18">
        <v>484</v>
      </c>
      <c r="D32" s="25" t="s">
        <v>74</v>
      </c>
      <c r="E32" s="84" t="s">
        <v>552</v>
      </c>
      <c r="F32" s="84" t="s">
        <v>556</v>
      </c>
      <c r="G32" s="84" t="s">
        <v>560</v>
      </c>
      <c r="H32" s="84" t="s">
        <v>554</v>
      </c>
      <c r="I32" s="113">
        <v>819376</v>
      </c>
      <c r="J32" s="113">
        <f t="shared" si="2"/>
        <v>-52729</v>
      </c>
      <c r="K32" s="113">
        <v>766647</v>
      </c>
      <c r="L32" s="113">
        <f t="shared" si="3"/>
        <v>766647</v>
      </c>
      <c r="M32" s="541"/>
    </row>
    <row r="33" spans="1:13" s="114" customFormat="1" ht="23.25" customHeight="1">
      <c r="A33" s="17">
        <v>5211</v>
      </c>
      <c r="B33" s="24">
        <v>486</v>
      </c>
      <c r="C33" s="18">
        <v>486</v>
      </c>
      <c r="D33" s="25" t="s">
        <v>75</v>
      </c>
      <c r="E33" s="84" t="s">
        <v>552</v>
      </c>
      <c r="F33" s="84" t="s">
        <v>556</v>
      </c>
      <c r="G33" s="84" t="s">
        <v>560</v>
      </c>
      <c r="H33" s="84" t="s">
        <v>554</v>
      </c>
      <c r="I33" s="113">
        <v>922515</v>
      </c>
      <c r="J33" s="113">
        <f t="shared" si="2"/>
        <v>21094</v>
      </c>
      <c r="K33" s="113">
        <v>943609</v>
      </c>
      <c r="L33" s="113">
        <f t="shared" si="3"/>
        <v>943609</v>
      </c>
      <c r="M33" s="541"/>
    </row>
    <row r="34" spans="1:13" s="20" customFormat="1" ht="66" customHeight="1">
      <c r="A34" s="17">
        <v>2114</v>
      </c>
      <c r="B34" s="24">
        <v>813</v>
      </c>
      <c r="C34" s="18">
        <v>813</v>
      </c>
      <c r="D34" s="25" t="s">
        <v>76</v>
      </c>
      <c r="E34" s="84" t="s">
        <v>551</v>
      </c>
      <c r="F34" s="84" t="s">
        <v>558</v>
      </c>
      <c r="G34" s="84" t="s">
        <v>554</v>
      </c>
      <c r="H34" s="84" t="s">
        <v>554</v>
      </c>
      <c r="I34" s="113">
        <v>0</v>
      </c>
      <c r="J34" s="113">
        <f t="shared" si="2"/>
        <v>0</v>
      </c>
      <c r="K34" s="113">
        <v>0</v>
      </c>
      <c r="L34" s="113">
        <f t="shared" si="3"/>
        <v>0</v>
      </c>
      <c r="M34" s="541"/>
    </row>
    <row r="35" spans="1:13" s="20" customFormat="1" ht="26.25" customHeight="1">
      <c r="A35" s="115">
        <v>2132</v>
      </c>
      <c r="B35" s="24">
        <v>849</v>
      </c>
      <c r="C35" s="18">
        <v>849</v>
      </c>
      <c r="D35" s="25" t="s">
        <v>77</v>
      </c>
      <c r="E35" s="84" t="s">
        <v>555</v>
      </c>
      <c r="F35" s="84" t="s">
        <v>558</v>
      </c>
      <c r="G35" s="84" t="s">
        <v>554</v>
      </c>
      <c r="H35" s="84" t="s">
        <v>554</v>
      </c>
      <c r="I35" s="113">
        <v>0</v>
      </c>
      <c r="J35" s="113">
        <f t="shared" si="2"/>
        <v>7290000</v>
      </c>
      <c r="K35" s="113">
        <v>7290000</v>
      </c>
      <c r="L35" s="113">
        <f t="shared" si="3"/>
        <v>7290000</v>
      </c>
      <c r="M35" s="541"/>
    </row>
    <row r="36" spans="1:13" s="20" customFormat="1" ht="33.75" customHeight="1">
      <c r="A36" s="17">
        <v>2120</v>
      </c>
      <c r="B36" s="24">
        <v>850</v>
      </c>
      <c r="C36" s="18">
        <v>850</v>
      </c>
      <c r="D36" s="25" t="s">
        <v>78</v>
      </c>
      <c r="E36" s="84" t="s">
        <v>561</v>
      </c>
      <c r="F36" s="84" t="s">
        <v>554</v>
      </c>
      <c r="G36" s="84" t="s">
        <v>554</v>
      </c>
      <c r="H36" s="84" t="s">
        <v>554</v>
      </c>
      <c r="I36" s="113">
        <v>597000</v>
      </c>
      <c r="J36" s="113">
        <f t="shared" si="2"/>
        <v>0</v>
      </c>
      <c r="K36" s="113">
        <v>597000</v>
      </c>
      <c r="L36" s="113">
        <f t="shared" si="3"/>
        <v>597000</v>
      </c>
      <c r="M36" s="541"/>
    </row>
    <row r="37" spans="1:13" s="20" customFormat="1" ht="33.75" customHeight="1">
      <c r="A37" s="17">
        <v>2120</v>
      </c>
      <c r="B37" s="24">
        <v>851</v>
      </c>
      <c r="C37" s="18">
        <v>851</v>
      </c>
      <c r="D37" s="25" t="s">
        <v>79</v>
      </c>
      <c r="E37" s="84" t="s">
        <v>551</v>
      </c>
      <c r="F37" s="84" t="s">
        <v>554</v>
      </c>
      <c r="G37" s="84" t="s">
        <v>554</v>
      </c>
      <c r="H37" s="84" t="s">
        <v>554</v>
      </c>
      <c r="I37" s="113">
        <v>550000</v>
      </c>
      <c r="J37" s="113">
        <f t="shared" si="2"/>
        <v>-16500</v>
      </c>
      <c r="K37" s="113">
        <v>533500</v>
      </c>
      <c r="L37" s="113">
        <f t="shared" si="3"/>
        <v>533500</v>
      </c>
      <c r="M37" s="541"/>
    </row>
    <row r="38" spans="1:13" s="120" customFormat="1" ht="16.5" customHeight="1">
      <c r="A38" s="98"/>
      <c r="B38" s="651" t="s">
        <v>546</v>
      </c>
      <c r="C38" s="652"/>
      <c r="D38" s="121" t="s">
        <v>80</v>
      </c>
      <c r="E38" s="411"/>
      <c r="F38" s="412"/>
      <c r="G38" s="412"/>
      <c r="H38" s="413"/>
      <c r="I38" s="122">
        <f>I39</f>
        <v>75117732</v>
      </c>
      <c r="J38" s="122">
        <f>J39</f>
        <v>4295914</v>
      </c>
      <c r="K38" s="122">
        <f>K39</f>
        <v>79413646</v>
      </c>
      <c r="L38" s="122">
        <f>L39</f>
        <v>79413646</v>
      </c>
      <c r="M38" s="541"/>
    </row>
    <row r="39" spans="1:13" s="114" customFormat="1" ht="16.5" customHeight="1">
      <c r="A39" s="93"/>
      <c r="B39" s="262"/>
      <c r="C39" s="94"/>
      <c r="D39" s="88" t="s">
        <v>81</v>
      </c>
      <c r="E39" s="374"/>
      <c r="F39" s="375"/>
      <c r="G39" s="375"/>
      <c r="H39" s="118"/>
      <c r="I39" s="97">
        <f>SUM(I40:I47)</f>
        <v>75117732</v>
      </c>
      <c r="J39" s="97">
        <f>SUM(J40:J47)</f>
        <v>4295914</v>
      </c>
      <c r="K39" s="97">
        <f>SUM(K40:K47)</f>
        <v>79413646</v>
      </c>
      <c r="L39" s="97">
        <f>SUM(L40:L47)</f>
        <v>79413646</v>
      </c>
      <c r="M39" s="541"/>
    </row>
    <row r="40" spans="1:13" s="114" customFormat="1" ht="20.25" customHeight="1">
      <c r="A40" s="17">
        <v>2115</v>
      </c>
      <c r="B40" s="24">
        <v>933</v>
      </c>
      <c r="C40" s="18">
        <v>933</v>
      </c>
      <c r="D40" s="92" t="s">
        <v>82</v>
      </c>
      <c r="E40" s="84" t="s">
        <v>553</v>
      </c>
      <c r="F40" s="84" t="s">
        <v>554</v>
      </c>
      <c r="G40" s="84" t="s">
        <v>554</v>
      </c>
      <c r="H40" s="84" t="s">
        <v>554</v>
      </c>
      <c r="I40" s="113">
        <v>0</v>
      </c>
      <c r="J40" s="113">
        <f aca="true" t="shared" si="4" ref="J40:J47">K40-I40</f>
        <v>0</v>
      </c>
      <c r="K40" s="113">
        <v>0</v>
      </c>
      <c r="L40" s="113">
        <f>K40</f>
        <v>0</v>
      </c>
      <c r="M40" s="541"/>
    </row>
    <row r="41" spans="1:13" s="114" customFormat="1" ht="59.25" customHeight="1">
      <c r="A41" s="17">
        <v>7455</v>
      </c>
      <c r="B41" s="331">
        <v>934</v>
      </c>
      <c r="C41" s="302">
        <v>934</v>
      </c>
      <c r="D41" s="294" t="s">
        <v>496</v>
      </c>
      <c r="E41" s="84" t="s">
        <v>553</v>
      </c>
      <c r="F41" s="84" t="s">
        <v>558</v>
      </c>
      <c r="G41" s="84" t="s">
        <v>554</v>
      </c>
      <c r="H41" s="84" t="s">
        <v>554</v>
      </c>
      <c r="I41" s="113">
        <v>13917732</v>
      </c>
      <c r="J41" s="113">
        <f t="shared" si="4"/>
        <v>4295914</v>
      </c>
      <c r="K41" s="528">
        <v>18213646</v>
      </c>
      <c r="L41" s="113">
        <f aca="true" t="shared" si="5" ref="L41:L46">K41</f>
        <v>18213646</v>
      </c>
      <c r="M41" s="541"/>
    </row>
    <row r="42" spans="1:13" s="20" customFormat="1" ht="54" customHeight="1">
      <c r="A42" s="17">
        <v>7450</v>
      </c>
      <c r="B42" s="24">
        <v>982</v>
      </c>
      <c r="C42" s="18">
        <v>982</v>
      </c>
      <c r="D42" s="25" t="s">
        <v>83</v>
      </c>
      <c r="E42" s="84" t="s">
        <v>553</v>
      </c>
      <c r="F42" s="84" t="s">
        <v>558</v>
      </c>
      <c r="G42" s="84" t="s">
        <v>554</v>
      </c>
      <c r="H42" s="84" t="s">
        <v>554</v>
      </c>
      <c r="I42" s="113">
        <v>0</v>
      </c>
      <c r="J42" s="113">
        <f t="shared" si="4"/>
        <v>0</v>
      </c>
      <c r="K42" s="113">
        <v>0</v>
      </c>
      <c r="L42" s="113">
        <f t="shared" si="5"/>
        <v>0</v>
      </c>
      <c r="M42" s="541"/>
    </row>
    <row r="43" spans="1:13" s="20" customFormat="1" ht="39.75" customHeight="1">
      <c r="A43" s="17">
        <v>7450</v>
      </c>
      <c r="B43" s="24">
        <v>983</v>
      </c>
      <c r="C43" s="18">
        <v>983</v>
      </c>
      <c r="D43" s="25" t="s">
        <v>574</v>
      </c>
      <c r="E43" s="84" t="s">
        <v>553</v>
      </c>
      <c r="F43" s="84" t="s">
        <v>558</v>
      </c>
      <c r="G43" s="84" t="s">
        <v>554</v>
      </c>
      <c r="H43" s="84" t="s">
        <v>554</v>
      </c>
      <c r="I43" s="113">
        <v>0</v>
      </c>
      <c r="J43" s="113">
        <f t="shared" si="4"/>
        <v>0</v>
      </c>
      <c r="K43" s="113">
        <v>0</v>
      </c>
      <c r="L43" s="113">
        <f t="shared" si="5"/>
        <v>0</v>
      </c>
      <c r="M43" s="541"/>
    </row>
    <row r="44" spans="1:13" s="20" customFormat="1" ht="21" customHeight="1">
      <c r="A44" s="17">
        <v>7450</v>
      </c>
      <c r="B44" s="24">
        <v>984</v>
      </c>
      <c r="C44" s="18">
        <v>984</v>
      </c>
      <c r="D44" s="25" t="s">
        <v>84</v>
      </c>
      <c r="E44" s="84" t="s">
        <v>553</v>
      </c>
      <c r="F44" s="84" t="s">
        <v>558</v>
      </c>
      <c r="G44" s="84" t="s">
        <v>554</v>
      </c>
      <c r="H44" s="84" t="s">
        <v>554</v>
      </c>
      <c r="I44" s="113">
        <v>0</v>
      </c>
      <c r="J44" s="113">
        <f t="shared" si="4"/>
        <v>0</v>
      </c>
      <c r="K44" s="113">
        <v>0</v>
      </c>
      <c r="L44" s="113">
        <f t="shared" si="5"/>
        <v>0</v>
      </c>
      <c r="M44" s="541"/>
    </row>
    <row r="45" spans="1:13" s="20" customFormat="1" ht="27" customHeight="1">
      <c r="A45" s="17">
        <v>7450</v>
      </c>
      <c r="B45" s="24">
        <v>987</v>
      </c>
      <c r="C45" s="18">
        <v>987</v>
      </c>
      <c r="D45" s="25" t="s">
        <v>85</v>
      </c>
      <c r="E45" s="84" t="s">
        <v>553</v>
      </c>
      <c r="F45" s="84" t="s">
        <v>558</v>
      </c>
      <c r="G45" s="84" t="s">
        <v>554</v>
      </c>
      <c r="H45" s="84" t="s">
        <v>554</v>
      </c>
      <c r="I45" s="113">
        <v>61200000</v>
      </c>
      <c r="J45" s="113">
        <f t="shared" si="4"/>
        <v>-1800000</v>
      </c>
      <c r="K45" s="113">
        <v>59400000</v>
      </c>
      <c r="L45" s="113">
        <f t="shared" si="5"/>
        <v>59400000</v>
      </c>
      <c r="M45" s="541"/>
    </row>
    <row r="46" spans="1:13" s="20" customFormat="1" ht="24" customHeight="1">
      <c r="A46" s="17">
        <v>7450</v>
      </c>
      <c r="B46" s="24">
        <v>988</v>
      </c>
      <c r="C46" s="18">
        <v>988</v>
      </c>
      <c r="D46" s="25" t="s">
        <v>86</v>
      </c>
      <c r="E46" s="84" t="s">
        <v>553</v>
      </c>
      <c r="F46" s="84" t="s">
        <v>558</v>
      </c>
      <c r="G46" s="84" t="s">
        <v>554</v>
      </c>
      <c r="H46" s="84" t="s">
        <v>554</v>
      </c>
      <c r="I46" s="113">
        <v>0</v>
      </c>
      <c r="J46" s="113">
        <f t="shared" si="4"/>
        <v>1800000</v>
      </c>
      <c r="K46" s="113">
        <v>1800000</v>
      </c>
      <c r="L46" s="113">
        <f t="shared" si="5"/>
        <v>1800000</v>
      </c>
      <c r="M46" s="541"/>
    </row>
    <row r="47" spans="1:13" s="20" customFormat="1" ht="84" customHeight="1">
      <c r="A47" s="17">
        <v>7450</v>
      </c>
      <c r="B47" s="24">
        <v>991</v>
      </c>
      <c r="C47" s="18">
        <v>991</v>
      </c>
      <c r="D47" s="123" t="s">
        <v>87</v>
      </c>
      <c r="E47" s="84" t="s">
        <v>553</v>
      </c>
      <c r="F47" s="84" t="s">
        <v>558</v>
      </c>
      <c r="G47" s="84" t="s">
        <v>554</v>
      </c>
      <c r="H47" s="84" t="s">
        <v>554</v>
      </c>
      <c r="I47" s="113">
        <v>0</v>
      </c>
      <c r="J47" s="113">
        <f t="shared" si="4"/>
        <v>0</v>
      </c>
      <c r="K47" s="113">
        <v>0</v>
      </c>
      <c r="L47" s="113">
        <f>K47</f>
        <v>0</v>
      </c>
      <c r="M47" s="541"/>
    </row>
    <row r="48" spans="1:13" s="178" customFormat="1" ht="16.5" customHeight="1">
      <c r="A48" s="188"/>
      <c r="B48" s="651" t="s">
        <v>547</v>
      </c>
      <c r="C48" s="652"/>
      <c r="D48" s="482" t="s">
        <v>422</v>
      </c>
      <c r="E48" s="389"/>
      <c r="F48" s="389"/>
      <c r="G48" s="389"/>
      <c r="H48" s="390"/>
      <c r="I48" s="162">
        <f>I49</f>
        <v>55000</v>
      </c>
      <c r="J48" s="162">
        <f>J49</f>
        <v>0</v>
      </c>
      <c r="K48" s="162">
        <f>K49</f>
        <v>55000</v>
      </c>
      <c r="L48" s="162">
        <f>L49</f>
        <v>55000</v>
      </c>
      <c r="M48" s="541"/>
    </row>
    <row r="49" spans="1:13" s="178" customFormat="1" ht="16.5" customHeight="1">
      <c r="A49" s="188"/>
      <c r="B49" s="150"/>
      <c r="C49" s="150"/>
      <c r="D49" s="483" t="s">
        <v>423</v>
      </c>
      <c r="E49" s="391"/>
      <c r="F49" s="391"/>
      <c r="G49" s="391"/>
      <c r="H49" s="392"/>
      <c r="I49" s="63">
        <f>SUM(I50:I50)</f>
        <v>55000</v>
      </c>
      <c r="J49" s="63">
        <f>SUM(J50:J50)</f>
        <v>0</v>
      </c>
      <c r="K49" s="63">
        <f>SUM(K50:K50)</f>
        <v>55000</v>
      </c>
      <c r="L49" s="63">
        <f>SUM(L50:L50)</f>
        <v>55000</v>
      </c>
      <c r="M49" s="541"/>
    </row>
    <row r="50" spans="1:13" s="178" customFormat="1" ht="16.5" customHeight="1">
      <c r="A50" s="189">
        <v>876</v>
      </c>
      <c r="B50" s="189">
        <v>876</v>
      </c>
      <c r="C50" s="18">
        <v>876</v>
      </c>
      <c r="D50" s="484" t="s">
        <v>316</v>
      </c>
      <c r="E50" s="84" t="s">
        <v>548</v>
      </c>
      <c r="F50" s="189">
        <v>1</v>
      </c>
      <c r="G50" s="189">
        <v>1</v>
      </c>
      <c r="H50" s="189">
        <v>1</v>
      </c>
      <c r="I50" s="113">
        <v>55000</v>
      </c>
      <c r="J50" s="113">
        <f>K50-I50</f>
        <v>0</v>
      </c>
      <c r="K50" s="113">
        <v>55000</v>
      </c>
      <c r="L50" s="113">
        <f>K50</f>
        <v>55000</v>
      </c>
      <c r="M50" s="541"/>
    </row>
    <row r="51" spans="1:12" s="178" customFormat="1" ht="8.25" customHeight="1">
      <c r="A51" s="188"/>
      <c r="B51" s="188"/>
      <c r="C51" s="511"/>
      <c r="D51" s="489"/>
      <c r="E51" s="259"/>
      <c r="F51" s="188"/>
      <c r="G51" s="188"/>
      <c r="H51" s="188"/>
      <c r="I51" s="512"/>
      <c r="J51" s="512"/>
      <c r="K51" s="512"/>
      <c r="L51" s="512"/>
    </row>
    <row r="52" spans="1:12" s="178" customFormat="1" ht="30" customHeight="1">
      <c r="A52" s="188"/>
      <c r="B52" s="188"/>
      <c r="C52" s="511"/>
      <c r="D52" s="489"/>
      <c r="E52" s="259"/>
      <c r="F52" s="188"/>
      <c r="G52" s="188"/>
      <c r="H52" s="188"/>
      <c r="I52" s="512"/>
      <c r="J52" s="549" t="s">
        <v>685</v>
      </c>
      <c r="K52" s="512"/>
      <c r="L52" s="512"/>
    </row>
    <row r="53" spans="1:12" s="80" customFormat="1" ht="21.75" customHeight="1">
      <c r="A53" s="100"/>
      <c r="B53" s="680" t="s">
        <v>651</v>
      </c>
      <c r="C53" s="680"/>
      <c r="D53" s="498" t="s">
        <v>616</v>
      </c>
      <c r="E53" s="34"/>
      <c r="F53" s="49"/>
      <c r="G53" s="49"/>
      <c r="I53" s="499">
        <f>SUM(I54:I56)</f>
        <v>80850</v>
      </c>
      <c r="J53" s="499">
        <f>SUM(J54:J56)</f>
        <v>45663.49</v>
      </c>
      <c r="K53" s="499">
        <f>SUM(K54:K56)</f>
        <v>36872</v>
      </c>
      <c r="L53" s="499">
        <f>SUM(L54:L56)</f>
        <v>36872</v>
      </c>
    </row>
    <row r="54" spans="1:12" s="80" customFormat="1" ht="16.5" customHeight="1">
      <c r="A54" s="100"/>
      <c r="B54" s="101"/>
      <c r="C54" s="34"/>
      <c r="D54" s="34" t="s">
        <v>625</v>
      </c>
      <c r="E54" s="34"/>
      <c r="F54" s="49"/>
      <c r="G54" s="49"/>
      <c r="I54" s="500">
        <v>38813</v>
      </c>
      <c r="J54" s="501">
        <v>45663.49</v>
      </c>
      <c r="K54" s="500">
        <v>36872</v>
      </c>
      <c r="L54" s="500">
        <f>K54</f>
        <v>36872</v>
      </c>
    </row>
    <row r="55" spans="1:12" s="80" customFormat="1" ht="16.5" customHeight="1">
      <c r="A55" s="100"/>
      <c r="B55" s="101"/>
      <c r="C55" s="34"/>
      <c r="D55" s="34" t="s">
        <v>638</v>
      </c>
      <c r="E55" s="34"/>
      <c r="F55" s="49"/>
      <c r="G55" s="49"/>
      <c r="I55" s="500">
        <v>42037</v>
      </c>
      <c r="J55" s="500"/>
      <c r="K55" s="500">
        <v>0</v>
      </c>
      <c r="L55" s="500">
        <f>K55</f>
        <v>0</v>
      </c>
    </row>
    <row r="56" spans="1:12" s="80" customFormat="1" ht="16.5" customHeight="1">
      <c r="A56" s="100"/>
      <c r="B56" s="101"/>
      <c r="C56" s="34"/>
      <c r="D56" s="34" t="s">
        <v>639</v>
      </c>
      <c r="E56" s="34"/>
      <c r="F56" s="49"/>
      <c r="G56" s="49"/>
      <c r="I56" s="500">
        <v>0</v>
      </c>
      <c r="J56" s="500"/>
      <c r="K56" s="500">
        <v>0</v>
      </c>
      <c r="L56" s="500">
        <f>K56</f>
        <v>0</v>
      </c>
    </row>
    <row r="57" spans="1:12" s="80" customFormat="1" ht="16.5" customHeight="1">
      <c r="A57" s="100"/>
      <c r="B57" s="101"/>
      <c r="C57" s="34"/>
      <c r="D57" s="34" t="s">
        <v>640</v>
      </c>
      <c r="E57" s="34"/>
      <c r="F57" s="49"/>
      <c r="G57" s="49"/>
      <c r="I57" s="500">
        <v>0</v>
      </c>
      <c r="J57" s="500"/>
      <c r="K57" s="500">
        <v>0</v>
      </c>
      <c r="L57" s="500">
        <f>K57</f>
        <v>0</v>
      </c>
    </row>
    <row r="58" ht="12.75">
      <c r="B58" s="285"/>
    </row>
    <row r="60" spans="2:3" ht="11.25">
      <c r="B60" s="288"/>
      <c r="C60" s="289"/>
    </row>
  </sheetData>
  <sheetProtection/>
  <mergeCells count="18">
    <mergeCell ref="F3:H3"/>
    <mergeCell ref="K3:K4"/>
    <mergeCell ref="D1:D4"/>
    <mergeCell ref="A1:A4"/>
    <mergeCell ref="I1:I4"/>
    <mergeCell ref="L3:L4"/>
    <mergeCell ref="J1:J4"/>
    <mergeCell ref="K1:L2"/>
    <mergeCell ref="B53:C53"/>
    <mergeCell ref="E1:H2"/>
    <mergeCell ref="B38:C38"/>
    <mergeCell ref="B48:C48"/>
    <mergeCell ref="B1:C2"/>
    <mergeCell ref="B5:C13"/>
    <mergeCell ref="B14:C14"/>
    <mergeCell ref="B3:B4"/>
    <mergeCell ref="C3:C4"/>
    <mergeCell ref="E3:E4"/>
  </mergeCells>
  <printOptions/>
  <pageMargins left="0.7874015748031497" right="0.7874015748031497" top="0.7874015748031497" bottom="0.7874015748031497" header="0.31496062992125984" footer="0.31496062992125984"/>
  <pageSetup horizontalDpi="300" verticalDpi="300" orientation="landscape" paperSize="9" scale="80" r:id="rId2"/>
  <rowBreaks count="3" manualBreakCount="3">
    <brk id="24" min="1" max="11" man="1"/>
    <brk id="41" min="1" max="11" man="1"/>
    <brk id="73" min="2" max="11" man="1"/>
  </rowBreaks>
  <drawing r:id="rId1"/>
</worksheet>
</file>

<file path=xl/worksheets/sheet11.xml><?xml version="1.0" encoding="utf-8"?>
<worksheet xmlns="http://schemas.openxmlformats.org/spreadsheetml/2006/main" xmlns:r="http://schemas.openxmlformats.org/officeDocument/2006/relationships">
  <sheetPr>
    <tabColor theme="0"/>
  </sheetPr>
  <dimension ref="A1:M39"/>
  <sheetViews>
    <sheetView showGridLines="0" zoomScale="90" zoomScaleNormal="90" zoomScalePageLayoutView="0" workbookViewId="0" topLeftCell="A1">
      <selection activeCell="B1" sqref="B1:L32"/>
    </sheetView>
  </sheetViews>
  <sheetFormatPr defaultColWidth="9.140625" defaultRowHeight="24.75" customHeight="1"/>
  <cols>
    <col min="1" max="1" width="11.140625" style="139" customWidth="1"/>
    <col min="2" max="2" width="5.7109375" style="101" customWidth="1"/>
    <col min="3" max="3" width="5.7109375" style="40" customWidth="1"/>
    <col min="4" max="4" width="70.7109375" style="34" customWidth="1"/>
    <col min="5" max="8" width="4.7109375" style="49" customWidth="1"/>
    <col min="9" max="12" width="15.7109375" style="49" customWidth="1"/>
    <col min="13" max="13" width="17.57421875" style="34" customWidth="1"/>
    <col min="14" max="16384" width="9.140625" style="34"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s="255" customFormat="1" ht="27" customHeight="1">
      <c r="A5" s="715"/>
      <c r="B5" s="702">
        <v>8</v>
      </c>
      <c r="C5" s="703"/>
      <c r="D5" s="155" t="s">
        <v>572</v>
      </c>
      <c r="E5" s="359"/>
      <c r="F5" s="368"/>
      <c r="G5" s="368"/>
      <c r="H5" s="360"/>
      <c r="I5" s="28">
        <f>I10</f>
        <v>32460986</v>
      </c>
      <c r="J5" s="28">
        <f>J10</f>
        <v>14265770</v>
      </c>
      <c r="K5" s="28">
        <f>K10</f>
        <v>46726756</v>
      </c>
      <c r="L5" s="28">
        <f>L10</f>
        <v>46726756</v>
      </c>
    </row>
    <row r="6" spans="1:12" ht="32.25" customHeight="1">
      <c r="A6" s="656"/>
      <c r="B6" s="704"/>
      <c r="C6" s="705"/>
      <c r="D6" s="26" t="s">
        <v>1</v>
      </c>
      <c r="E6" s="708"/>
      <c r="F6" s="709"/>
      <c r="G6" s="709"/>
      <c r="H6" s="710"/>
      <c r="I6" s="29"/>
      <c r="J6" s="29"/>
      <c r="K6" s="29"/>
      <c r="L6" s="29"/>
    </row>
    <row r="7" spans="1:12" ht="19.5" customHeight="1">
      <c r="A7" s="656"/>
      <c r="B7" s="704"/>
      <c r="C7" s="705"/>
      <c r="D7" s="27" t="s">
        <v>2</v>
      </c>
      <c r="E7" s="708"/>
      <c r="F7" s="709"/>
      <c r="G7" s="709"/>
      <c r="H7" s="710"/>
      <c r="I7" s="126"/>
      <c r="J7" s="126"/>
      <c r="K7" s="126"/>
      <c r="L7" s="126"/>
    </row>
    <row r="8" spans="1:12" ht="19.5" customHeight="1">
      <c r="A8" s="656"/>
      <c r="B8" s="704"/>
      <c r="C8" s="705"/>
      <c r="D8" s="26" t="s">
        <v>88</v>
      </c>
      <c r="E8" s="708"/>
      <c r="F8" s="709"/>
      <c r="G8" s="709"/>
      <c r="H8" s="710"/>
      <c r="I8" s="125"/>
      <c r="J8" s="125"/>
      <c r="K8" s="125"/>
      <c r="L8" s="125"/>
    </row>
    <row r="9" spans="1:12" ht="30.75" customHeight="1">
      <c r="A9" s="657"/>
      <c r="B9" s="706"/>
      <c r="C9" s="707"/>
      <c r="D9" s="414" t="s">
        <v>89</v>
      </c>
      <c r="E9" s="711"/>
      <c r="F9" s="712"/>
      <c r="G9" s="712"/>
      <c r="H9" s="713"/>
      <c r="I9" s="127"/>
      <c r="J9" s="127"/>
      <c r="K9" s="127"/>
      <c r="L9" s="127"/>
    </row>
    <row r="10" spans="1:12" s="40" customFormat="1" ht="16.5" customHeight="1">
      <c r="A10" s="81"/>
      <c r="B10" s="651" t="s">
        <v>544</v>
      </c>
      <c r="C10" s="652"/>
      <c r="D10" s="12" t="s">
        <v>90</v>
      </c>
      <c r="E10" s="365"/>
      <c r="F10" s="371"/>
      <c r="G10" s="371"/>
      <c r="H10" s="366"/>
      <c r="I10" s="31">
        <f>I11+I18</f>
        <v>32460986</v>
      </c>
      <c r="J10" s="31">
        <f>J11+J18</f>
        <v>14265770</v>
      </c>
      <c r="K10" s="31">
        <f>K11+K18</f>
        <v>46726756</v>
      </c>
      <c r="L10" s="31">
        <f>L11+L18</f>
        <v>46726756</v>
      </c>
    </row>
    <row r="11" spans="1:12" s="40" customFormat="1" ht="16.5" customHeight="1">
      <c r="A11" s="81"/>
      <c r="B11" s="73"/>
      <c r="C11" s="74"/>
      <c r="D11" s="82" t="s">
        <v>91</v>
      </c>
      <c r="E11" s="415"/>
      <c r="F11" s="416"/>
      <c r="G11" s="416"/>
      <c r="H11" s="417"/>
      <c r="I11" s="128">
        <f>SUM(I12:I17)</f>
        <v>135228</v>
      </c>
      <c r="J11" s="128">
        <f>SUM(J12:J17)</f>
        <v>-64297</v>
      </c>
      <c r="K11" s="128">
        <f>SUM(K12:K17)</f>
        <v>70931</v>
      </c>
      <c r="L11" s="128">
        <f>SUM(L12:L17)</f>
        <v>70931</v>
      </c>
    </row>
    <row r="12" spans="1:13" s="43" customFormat="1" ht="37.5" customHeight="1">
      <c r="A12" s="129">
        <v>2115</v>
      </c>
      <c r="B12" s="24">
        <v>490</v>
      </c>
      <c r="C12" s="18">
        <v>490</v>
      </c>
      <c r="D12" s="25" t="s">
        <v>92</v>
      </c>
      <c r="E12" s="84" t="s">
        <v>549</v>
      </c>
      <c r="F12" s="84" t="s">
        <v>554</v>
      </c>
      <c r="G12" s="84" t="s">
        <v>554</v>
      </c>
      <c r="H12" s="84" t="s">
        <v>554</v>
      </c>
      <c r="I12" s="131">
        <v>73392</v>
      </c>
      <c r="J12" s="131">
        <f aca="true" t="shared" si="0" ref="J12:J17">K12-I12</f>
        <v>-3670</v>
      </c>
      <c r="K12" s="131">
        <v>69722</v>
      </c>
      <c r="L12" s="131">
        <f aca="true" t="shared" si="1" ref="L12:L17">K12</f>
        <v>69722</v>
      </c>
      <c r="M12" s="541"/>
    </row>
    <row r="13" spans="1:13" s="43" customFormat="1" ht="18.75" customHeight="1">
      <c r="A13" s="129">
        <v>2115</v>
      </c>
      <c r="B13" s="24">
        <v>507</v>
      </c>
      <c r="C13" s="18">
        <v>507</v>
      </c>
      <c r="D13" s="25" t="s">
        <v>9</v>
      </c>
      <c r="E13" s="84" t="s">
        <v>549</v>
      </c>
      <c r="F13" s="84" t="s">
        <v>554</v>
      </c>
      <c r="G13" s="84" t="s">
        <v>554</v>
      </c>
      <c r="H13" s="84" t="s">
        <v>554</v>
      </c>
      <c r="I13" s="131">
        <v>1273</v>
      </c>
      <c r="J13" s="131">
        <f t="shared" si="0"/>
        <v>-64</v>
      </c>
      <c r="K13" s="131">
        <v>1209</v>
      </c>
      <c r="L13" s="131">
        <f t="shared" si="1"/>
        <v>1209</v>
      </c>
      <c r="M13" s="541"/>
    </row>
    <row r="14" spans="1:13" s="43" customFormat="1" ht="19.5" customHeight="1">
      <c r="A14" s="129">
        <v>2115</v>
      </c>
      <c r="B14" s="24">
        <v>509</v>
      </c>
      <c r="C14" s="18">
        <v>509</v>
      </c>
      <c r="D14" s="25" t="s">
        <v>18</v>
      </c>
      <c r="E14" s="84" t="s">
        <v>549</v>
      </c>
      <c r="F14" s="84" t="s">
        <v>554</v>
      </c>
      <c r="G14" s="84" t="s">
        <v>554</v>
      </c>
      <c r="H14" s="84" t="s">
        <v>554</v>
      </c>
      <c r="I14" s="131">
        <v>0</v>
      </c>
      <c r="J14" s="131">
        <f t="shared" si="0"/>
        <v>0</v>
      </c>
      <c r="K14" s="131">
        <v>0</v>
      </c>
      <c r="L14" s="131">
        <f t="shared" si="1"/>
        <v>0</v>
      </c>
      <c r="M14" s="541"/>
    </row>
    <row r="15" spans="1:13" s="43" customFormat="1" ht="40.5" customHeight="1">
      <c r="A15" s="129">
        <v>2115</v>
      </c>
      <c r="B15" s="24">
        <v>510</v>
      </c>
      <c r="C15" s="302" t="s">
        <v>710</v>
      </c>
      <c r="D15" s="25" t="s">
        <v>93</v>
      </c>
      <c r="E15" s="84" t="s">
        <v>549</v>
      </c>
      <c r="F15" s="84" t="s">
        <v>554</v>
      </c>
      <c r="G15" s="84" t="s">
        <v>554</v>
      </c>
      <c r="H15" s="84" t="s">
        <v>554</v>
      </c>
      <c r="I15" s="131">
        <v>60563</v>
      </c>
      <c r="J15" s="131">
        <f t="shared" si="0"/>
        <v>-60563</v>
      </c>
      <c r="K15" s="131">
        <v>0</v>
      </c>
      <c r="L15" s="131">
        <f t="shared" si="1"/>
        <v>0</v>
      </c>
      <c r="M15" s="541"/>
    </row>
    <row r="16" spans="1:13" s="43" customFormat="1" ht="30.75" customHeight="1">
      <c r="A16" s="129">
        <v>2115</v>
      </c>
      <c r="B16" s="24">
        <v>514</v>
      </c>
      <c r="C16" s="18">
        <v>514</v>
      </c>
      <c r="D16" s="45" t="s">
        <v>526</v>
      </c>
      <c r="E16" s="84" t="s">
        <v>549</v>
      </c>
      <c r="F16" s="84" t="s">
        <v>554</v>
      </c>
      <c r="G16" s="84" t="s">
        <v>554</v>
      </c>
      <c r="H16" s="84" t="s">
        <v>554</v>
      </c>
      <c r="I16" s="131">
        <v>0</v>
      </c>
      <c r="J16" s="131">
        <f t="shared" si="0"/>
        <v>0</v>
      </c>
      <c r="K16" s="131">
        <v>0</v>
      </c>
      <c r="L16" s="131">
        <f t="shared" si="1"/>
        <v>0</v>
      </c>
      <c r="M16" s="541"/>
    </row>
    <row r="17" spans="1:13" s="43" customFormat="1" ht="29.25" customHeight="1">
      <c r="A17" s="129">
        <v>2115</v>
      </c>
      <c r="B17" s="24">
        <v>532</v>
      </c>
      <c r="C17" s="18">
        <v>532</v>
      </c>
      <c r="D17" s="25" t="s">
        <v>94</v>
      </c>
      <c r="E17" s="84" t="s">
        <v>549</v>
      </c>
      <c r="F17" s="84" t="s">
        <v>554</v>
      </c>
      <c r="G17" s="84" t="s">
        <v>554</v>
      </c>
      <c r="H17" s="84" t="s">
        <v>554</v>
      </c>
      <c r="I17" s="131">
        <v>0</v>
      </c>
      <c r="J17" s="131">
        <f t="shared" si="0"/>
        <v>0</v>
      </c>
      <c r="K17" s="131">
        <v>0</v>
      </c>
      <c r="L17" s="131">
        <f t="shared" si="1"/>
        <v>0</v>
      </c>
      <c r="M17" s="541"/>
    </row>
    <row r="18" spans="1:13" s="43" customFormat="1" ht="16.5" customHeight="1">
      <c r="A18" s="132"/>
      <c r="B18" s="261"/>
      <c r="C18" s="61"/>
      <c r="D18" s="133" t="s">
        <v>95</v>
      </c>
      <c r="E18" s="374"/>
      <c r="F18" s="375"/>
      <c r="G18" s="375"/>
      <c r="H18" s="118"/>
      <c r="I18" s="97">
        <f>SUM(I19:I29)</f>
        <v>32325758</v>
      </c>
      <c r="J18" s="97">
        <f>SUM(J19:J29)</f>
        <v>14330067</v>
      </c>
      <c r="K18" s="97">
        <f>SUM(K19:K29)</f>
        <v>46655825</v>
      </c>
      <c r="L18" s="97">
        <f>SUM(L19:L29)</f>
        <v>46655825</v>
      </c>
      <c r="M18" s="541"/>
    </row>
    <row r="19" spans="1:13" s="43" customFormat="1" ht="24.75" customHeight="1">
      <c r="A19" s="135">
        <v>2108</v>
      </c>
      <c r="B19" s="24">
        <v>493</v>
      </c>
      <c r="C19" s="18">
        <v>493</v>
      </c>
      <c r="D19" s="25" t="s">
        <v>731</v>
      </c>
      <c r="E19" s="84" t="s">
        <v>552</v>
      </c>
      <c r="F19" s="84" t="s">
        <v>557</v>
      </c>
      <c r="G19" s="84" t="s">
        <v>554</v>
      </c>
      <c r="H19" s="84" t="s">
        <v>562</v>
      </c>
      <c r="I19" s="131">
        <v>6250000</v>
      </c>
      <c r="J19" s="131">
        <f aca="true" t="shared" si="2" ref="J19:J29">K19-I19</f>
        <v>-4239558</v>
      </c>
      <c r="K19" s="131">
        <v>2010442</v>
      </c>
      <c r="L19" s="131">
        <f aca="true" t="shared" si="3" ref="L19:L29">K19</f>
        <v>2010442</v>
      </c>
      <c r="M19" s="541"/>
    </row>
    <row r="20" spans="1:13" s="43" customFormat="1" ht="27.75" customHeight="1">
      <c r="A20" s="135">
        <v>2099</v>
      </c>
      <c r="B20" s="24">
        <v>494</v>
      </c>
      <c r="C20" s="18">
        <v>494</v>
      </c>
      <c r="D20" s="25" t="s">
        <v>614</v>
      </c>
      <c r="E20" s="84" t="s">
        <v>557</v>
      </c>
      <c r="F20" s="84" t="s">
        <v>556</v>
      </c>
      <c r="G20" s="84" t="s">
        <v>560</v>
      </c>
      <c r="H20" s="84" t="s">
        <v>554</v>
      </c>
      <c r="I20" s="131">
        <v>0</v>
      </c>
      <c r="J20" s="131">
        <f t="shared" si="2"/>
        <v>21250000</v>
      </c>
      <c r="K20" s="131">
        <v>21250000</v>
      </c>
      <c r="L20" s="131">
        <f t="shared" si="3"/>
        <v>21250000</v>
      </c>
      <c r="M20" s="541"/>
    </row>
    <row r="21" spans="1:13" s="43" customFormat="1" ht="24.75" customHeight="1">
      <c r="A21" s="129">
        <v>2108</v>
      </c>
      <c r="B21" s="24">
        <v>496</v>
      </c>
      <c r="C21" s="18">
        <v>496</v>
      </c>
      <c r="D21" s="25" t="s">
        <v>96</v>
      </c>
      <c r="E21" s="84" t="s">
        <v>552</v>
      </c>
      <c r="F21" s="84" t="s">
        <v>557</v>
      </c>
      <c r="G21" s="84" t="s">
        <v>554</v>
      </c>
      <c r="H21" s="84" t="s">
        <v>562</v>
      </c>
      <c r="I21" s="131">
        <v>18904368</v>
      </c>
      <c r="J21" s="131">
        <f t="shared" si="2"/>
        <v>-889115</v>
      </c>
      <c r="K21" s="131">
        <v>18015253</v>
      </c>
      <c r="L21" s="131">
        <f t="shared" si="3"/>
        <v>18015253</v>
      </c>
      <c r="M21" s="541"/>
    </row>
    <row r="22" spans="1:13" s="43" customFormat="1" ht="24.75" customHeight="1">
      <c r="A22" s="129">
        <v>2108</v>
      </c>
      <c r="B22" s="24">
        <v>519</v>
      </c>
      <c r="C22" s="18">
        <v>519</v>
      </c>
      <c r="D22" s="25" t="s">
        <v>97</v>
      </c>
      <c r="E22" s="84" t="s">
        <v>552</v>
      </c>
      <c r="F22" s="84" t="s">
        <v>557</v>
      </c>
      <c r="G22" s="84" t="s">
        <v>554</v>
      </c>
      <c r="H22" s="84" t="s">
        <v>562</v>
      </c>
      <c r="I22" s="131">
        <v>500000</v>
      </c>
      <c r="J22" s="131">
        <f t="shared" si="2"/>
        <v>-138190</v>
      </c>
      <c r="K22" s="131">
        <v>361810</v>
      </c>
      <c r="L22" s="131">
        <f t="shared" si="3"/>
        <v>361810</v>
      </c>
      <c r="M22" s="541"/>
    </row>
    <row r="23" spans="1:13" s="43" customFormat="1" ht="54.75" customHeight="1">
      <c r="A23" s="135">
        <v>2108</v>
      </c>
      <c r="B23" s="24">
        <v>520</v>
      </c>
      <c r="C23" s="18">
        <v>520</v>
      </c>
      <c r="D23" s="25" t="s">
        <v>98</v>
      </c>
      <c r="E23" s="84" t="s">
        <v>552</v>
      </c>
      <c r="F23" s="84" t="s">
        <v>557</v>
      </c>
      <c r="G23" s="84" t="s">
        <v>554</v>
      </c>
      <c r="H23" s="84" t="s">
        <v>562</v>
      </c>
      <c r="I23" s="131">
        <v>4000000</v>
      </c>
      <c r="J23" s="131">
        <f t="shared" si="2"/>
        <v>-2079370</v>
      </c>
      <c r="K23" s="131">
        <v>1920630</v>
      </c>
      <c r="L23" s="131">
        <f t="shared" si="3"/>
        <v>1920630</v>
      </c>
      <c r="M23" s="541"/>
    </row>
    <row r="24" spans="1:13" s="43" customFormat="1" ht="29.25" customHeight="1">
      <c r="A24" s="129">
        <v>2108</v>
      </c>
      <c r="B24" s="24">
        <v>533</v>
      </c>
      <c r="C24" s="18">
        <v>533</v>
      </c>
      <c r="D24" s="25" t="s">
        <v>99</v>
      </c>
      <c r="E24" s="84" t="s">
        <v>551</v>
      </c>
      <c r="F24" s="84" t="s">
        <v>557</v>
      </c>
      <c r="G24" s="84" t="s">
        <v>554</v>
      </c>
      <c r="H24" s="84" t="s">
        <v>562</v>
      </c>
      <c r="I24" s="131">
        <v>560000</v>
      </c>
      <c r="J24" s="131">
        <f t="shared" si="2"/>
        <v>-523820</v>
      </c>
      <c r="K24" s="131">
        <v>36180</v>
      </c>
      <c r="L24" s="131">
        <f t="shared" si="3"/>
        <v>36180</v>
      </c>
      <c r="M24" s="541"/>
    </row>
    <row r="25" spans="1:13" s="43" customFormat="1" ht="31.5" customHeight="1">
      <c r="A25" s="136">
        <v>2108</v>
      </c>
      <c r="B25" s="24">
        <v>534</v>
      </c>
      <c r="C25" s="18">
        <v>534</v>
      </c>
      <c r="D25" s="25" t="s">
        <v>100</v>
      </c>
      <c r="E25" s="84" t="s">
        <v>552</v>
      </c>
      <c r="F25" s="84" t="s">
        <v>557</v>
      </c>
      <c r="G25" s="84" t="s">
        <v>554</v>
      </c>
      <c r="H25" s="84" t="s">
        <v>562</v>
      </c>
      <c r="I25" s="131">
        <v>50000</v>
      </c>
      <c r="J25" s="131">
        <f t="shared" si="2"/>
        <v>-24670</v>
      </c>
      <c r="K25" s="131">
        <v>25330</v>
      </c>
      <c r="L25" s="131">
        <f t="shared" si="3"/>
        <v>25330</v>
      </c>
      <c r="M25" s="541"/>
    </row>
    <row r="26" spans="1:13" s="43" customFormat="1" ht="66.75" customHeight="1">
      <c r="A26" s="136">
        <v>2108</v>
      </c>
      <c r="B26" s="260">
        <v>535</v>
      </c>
      <c r="C26" s="86">
        <v>535</v>
      </c>
      <c r="D26" s="25" t="s">
        <v>101</v>
      </c>
      <c r="E26" s="84" t="s">
        <v>551</v>
      </c>
      <c r="F26" s="84" t="s">
        <v>557</v>
      </c>
      <c r="G26" s="84" t="s">
        <v>554</v>
      </c>
      <c r="H26" s="84" t="s">
        <v>562</v>
      </c>
      <c r="I26" s="131">
        <v>2000000</v>
      </c>
      <c r="J26" s="131">
        <f t="shared" si="2"/>
        <v>1000000</v>
      </c>
      <c r="K26" s="131">
        <v>3000000</v>
      </c>
      <c r="L26" s="131">
        <f t="shared" si="3"/>
        <v>3000000</v>
      </c>
      <c r="M26" s="541"/>
    </row>
    <row r="27" spans="1:13" s="43" customFormat="1" ht="29.25" customHeight="1">
      <c r="A27" s="129">
        <v>2108</v>
      </c>
      <c r="B27" s="24">
        <v>536</v>
      </c>
      <c r="C27" s="18">
        <v>536</v>
      </c>
      <c r="D27" s="25" t="s">
        <v>102</v>
      </c>
      <c r="E27" s="84" t="s">
        <v>551</v>
      </c>
      <c r="F27" s="84" t="s">
        <v>557</v>
      </c>
      <c r="G27" s="84" t="s">
        <v>554</v>
      </c>
      <c r="H27" s="84" t="s">
        <v>562</v>
      </c>
      <c r="I27" s="131">
        <v>0</v>
      </c>
      <c r="J27" s="131">
        <f t="shared" si="2"/>
        <v>0</v>
      </c>
      <c r="K27" s="131">
        <v>0</v>
      </c>
      <c r="L27" s="131">
        <f t="shared" si="3"/>
        <v>0</v>
      </c>
      <c r="M27" s="541"/>
    </row>
    <row r="28" spans="1:13" s="43" customFormat="1" ht="41.25" customHeight="1">
      <c r="A28" s="135" t="s">
        <v>675</v>
      </c>
      <c r="B28" s="514">
        <v>537</v>
      </c>
      <c r="C28" s="296">
        <v>537</v>
      </c>
      <c r="D28" s="25" t="s">
        <v>103</v>
      </c>
      <c r="E28" s="84" t="s">
        <v>551</v>
      </c>
      <c r="F28" s="84" t="s">
        <v>557</v>
      </c>
      <c r="G28" s="84" t="s">
        <v>554</v>
      </c>
      <c r="H28" s="84" t="s">
        <v>562</v>
      </c>
      <c r="I28" s="131">
        <v>0</v>
      </c>
      <c r="J28" s="131">
        <f t="shared" si="2"/>
        <v>0</v>
      </c>
      <c r="K28" s="131">
        <v>0</v>
      </c>
      <c r="L28" s="131">
        <f t="shared" si="3"/>
        <v>0</v>
      </c>
      <c r="M28" s="541"/>
    </row>
    <row r="29" spans="1:13" s="43" customFormat="1" ht="39.75" customHeight="1">
      <c r="A29" s="129">
        <v>2108</v>
      </c>
      <c r="B29" s="24">
        <v>832</v>
      </c>
      <c r="C29" s="18">
        <v>832</v>
      </c>
      <c r="D29" s="25" t="s">
        <v>104</v>
      </c>
      <c r="E29" s="84" t="s">
        <v>551</v>
      </c>
      <c r="F29" s="84" t="s">
        <v>557</v>
      </c>
      <c r="G29" s="84" t="s">
        <v>554</v>
      </c>
      <c r="H29" s="84" t="s">
        <v>562</v>
      </c>
      <c r="I29" s="131">
        <v>61390</v>
      </c>
      <c r="J29" s="131">
        <f t="shared" si="2"/>
        <v>-25210</v>
      </c>
      <c r="K29" s="131">
        <v>36180</v>
      </c>
      <c r="L29" s="131">
        <f t="shared" si="3"/>
        <v>36180</v>
      </c>
      <c r="M29" s="541"/>
    </row>
    <row r="30" spans="1:12" ht="16.5" customHeight="1">
      <c r="A30" s="188"/>
      <c r="B30" s="651" t="s">
        <v>547</v>
      </c>
      <c r="C30" s="652"/>
      <c r="D30" s="482" t="s">
        <v>424</v>
      </c>
      <c r="E30" s="389"/>
      <c r="F30" s="389"/>
      <c r="G30" s="389"/>
      <c r="H30" s="390"/>
      <c r="I30" s="162">
        <f aca="true" t="shared" si="4" ref="I30:L31">I31</f>
        <v>5000</v>
      </c>
      <c r="J30" s="162">
        <f t="shared" si="4"/>
        <v>0</v>
      </c>
      <c r="K30" s="162">
        <f t="shared" si="4"/>
        <v>5000</v>
      </c>
      <c r="L30" s="162">
        <f t="shared" si="4"/>
        <v>5000</v>
      </c>
    </row>
    <row r="31" spans="1:12" s="178" customFormat="1" ht="16.5" customHeight="1">
      <c r="A31" s="188"/>
      <c r="B31" s="258"/>
      <c r="C31" s="266"/>
      <c r="D31" s="483" t="s">
        <v>425</v>
      </c>
      <c r="E31" s="391"/>
      <c r="F31" s="391"/>
      <c r="G31" s="391"/>
      <c r="H31" s="392"/>
      <c r="I31" s="63">
        <f t="shared" si="4"/>
        <v>5000</v>
      </c>
      <c r="J31" s="63">
        <f t="shared" si="4"/>
        <v>0</v>
      </c>
      <c r="K31" s="63">
        <f t="shared" si="4"/>
        <v>5000</v>
      </c>
      <c r="L31" s="63">
        <f t="shared" si="4"/>
        <v>5000</v>
      </c>
    </row>
    <row r="32" spans="1:12" s="178" customFormat="1" ht="16.5" customHeight="1">
      <c r="A32" s="189">
        <v>877</v>
      </c>
      <c r="B32" s="175">
        <v>877</v>
      </c>
      <c r="C32" s="186">
        <v>877</v>
      </c>
      <c r="D32" s="484" t="s">
        <v>316</v>
      </c>
      <c r="E32" s="84" t="s">
        <v>548</v>
      </c>
      <c r="F32" s="189">
        <v>1</v>
      </c>
      <c r="G32" s="189">
        <v>1</v>
      </c>
      <c r="H32" s="189">
        <v>1</v>
      </c>
      <c r="I32" s="131">
        <v>5000</v>
      </c>
      <c r="J32" s="131">
        <f>K32-I32</f>
        <v>0</v>
      </c>
      <c r="K32" s="131">
        <v>5000</v>
      </c>
      <c r="L32" s="131">
        <f>K32</f>
        <v>5000</v>
      </c>
    </row>
    <row r="33" spans="1:12" ht="10.5" customHeight="1">
      <c r="A33" s="46"/>
      <c r="B33" s="50"/>
      <c r="D33" s="457"/>
      <c r="E33" s="457"/>
      <c r="F33" s="457"/>
      <c r="G33" s="457"/>
      <c r="H33" s="457"/>
      <c r="I33" s="457"/>
      <c r="J33" s="457"/>
      <c r="K33" s="457"/>
      <c r="L33" s="457"/>
    </row>
    <row r="34" spans="1:12" ht="10.5" customHeight="1">
      <c r="A34" s="46"/>
      <c r="B34" s="50"/>
      <c r="D34" s="576"/>
      <c r="E34" s="576"/>
      <c r="F34" s="576"/>
      <c r="G34" s="576"/>
      <c r="H34" s="576"/>
      <c r="I34" s="576"/>
      <c r="J34" s="576"/>
      <c r="K34" s="576"/>
      <c r="L34" s="576"/>
    </row>
    <row r="35" spans="1:12" ht="15.75" customHeight="1">
      <c r="A35" s="34"/>
      <c r="B35" s="191" t="s">
        <v>709</v>
      </c>
      <c r="C35" s="714" t="s">
        <v>708</v>
      </c>
      <c r="D35" s="714"/>
      <c r="E35" s="714"/>
      <c r="F35" s="714"/>
      <c r="G35" s="714"/>
      <c r="H35" s="714"/>
      <c r="I35" s="714"/>
      <c r="J35" s="714"/>
      <c r="K35" s="714"/>
      <c r="L35" s="714"/>
    </row>
    <row r="36" spans="1:10" ht="29.25" customHeight="1">
      <c r="A36" s="351"/>
      <c r="B36" s="50"/>
      <c r="C36" s="51"/>
      <c r="J36" s="549" t="s">
        <v>685</v>
      </c>
    </row>
    <row r="37" spans="1:12" s="178" customFormat="1" ht="16.5" customHeight="1">
      <c r="A37" s="188"/>
      <c r="B37" s="680" t="s">
        <v>652</v>
      </c>
      <c r="C37" s="680"/>
      <c r="D37" s="498" t="s">
        <v>616</v>
      </c>
      <c r="E37" s="34"/>
      <c r="F37" s="49"/>
      <c r="G37" s="49"/>
      <c r="H37" s="80"/>
      <c r="I37" s="499">
        <f>SUM(I38:I39)</f>
        <v>73392</v>
      </c>
      <c r="J37" s="499">
        <f>SUM(J38:J39)</f>
        <v>86343.4</v>
      </c>
      <c r="K37" s="499">
        <f>SUM(K38:K39)</f>
        <v>69772</v>
      </c>
      <c r="L37" s="499">
        <f>SUM(L38:L39)</f>
        <v>69772</v>
      </c>
    </row>
    <row r="38" spans="1:12" s="178" customFormat="1" ht="21" customHeight="1">
      <c r="A38" s="188"/>
      <c r="B38" s="101"/>
      <c r="D38" s="34" t="s">
        <v>625</v>
      </c>
      <c r="E38" s="34"/>
      <c r="F38" s="49"/>
      <c r="G38" s="49"/>
      <c r="H38" s="80"/>
      <c r="I38" s="500">
        <v>63392</v>
      </c>
      <c r="J38" s="513">
        <v>86343.4</v>
      </c>
      <c r="K38" s="552">
        <v>64772</v>
      </c>
      <c r="L38" s="552">
        <f>K38</f>
        <v>64772</v>
      </c>
    </row>
    <row r="39" spans="1:12" s="4" customFormat="1" ht="24.75" customHeight="1">
      <c r="A39" s="5"/>
      <c r="B39" s="101"/>
      <c r="D39" s="34" t="s">
        <v>641</v>
      </c>
      <c r="E39" s="34"/>
      <c r="F39" s="49"/>
      <c r="G39" s="49"/>
      <c r="H39" s="80"/>
      <c r="I39" s="500">
        <v>10000</v>
      </c>
      <c r="J39" s="500"/>
      <c r="K39" s="500">
        <v>5000</v>
      </c>
      <c r="L39" s="500">
        <f>K39</f>
        <v>5000</v>
      </c>
    </row>
  </sheetData>
  <sheetProtection/>
  <mergeCells count="20">
    <mergeCell ref="L3:L4"/>
    <mergeCell ref="C35:L35"/>
    <mergeCell ref="A5:A9"/>
    <mergeCell ref="B37:C37"/>
    <mergeCell ref="C3:C4"/>
    <mergeCell ref="D1:D4"/>
    <mergeCell ref="E1:H2"/>
    <mergeCell ref="B1:C2"/>
    <mergeCell ref="E3:E4"/>
    <mergeCell ref="F3:H3"/>
    <mergeCell ref="A1:A4"/>
    <mergeCell ref="B5:C9"/>
    <mergeCell ref="E6:H9"/>
    <mergeCell ref="B10:C10"/>
    <mergeCell ref="B30:C30"/>
    <mergeCell ref="K3:K4"/>
    <mergeCell ref="I1:I4"/>
    <mergeCell ref="J1:J4"/>
    <mergeCell ref="B3:B4"/>
    <mergeCell ref="K1:L2"/>
  </mergeCells>
  <printOptions/>
  <pageMargins left="0.7874015748031497" right="0.7874015748031497" top="0.7874015748031497" bottom="0.7874015748031497" header="0.31496062992125984" footer="0.31496062992125984"/>
  <pageSetup horizontalDpi="300" verticalDpi="300" orientation="landscape" paperSize="9" scale="80" r:id="rId2"/>
  <rowBreaks count="1" manualBreakCount="1">
    <brk id="23" min="1" max="11" man="1"/>
  </rowBreaks>
  <drawing r:id="rId1"/>
</worksheet>
</file>

<file path=xl/worksheets/sheet12.xml><?xml version="1.0" encoding="utf-8"?>
<worksheet xmlns="http://schemas.openxmlformats.org/spreadsheetml/2006/main" xmlns:r="http://schemas.openxmlformats.org/officeDocument/2006/relationships">
  <sheetPr>
    <tabColor theme="0"/>
  </sheetPr>
  <dimension ref="A1:M60"/>
  <sheetViews>
    <sheetView showGridLines="0" zoomScale="90" zoomScaleNormal="90" workbookViewId="0" topLeftCell="A31">
      <selection activeCell="K34" sqref="K34"/>
    </sheetView>
  </sheetViews>
  <sheetFormatPr defaultColWidth="9.140625" defaultRowHeight="12.75"/>
  <cols>
    <col min="1" max="1" width="9.140625" style="79" customWidth="1"/>
    <col min="2" max="2" width="5.7109375" style="101" customWidth="1"/>
    <col min="3" max="3" width="5.7109375" style="40" customWidth="1"/>
    <col min="4" max="4" width="70.7109375" style="34" customWidth="1"/>
    <col min="5" max="8" width="4.7109375" style="49" customWidth="1"/>
    <col min="9" max="11" width="15.7109375" style="49" customWidth="1"/>
    <col min="12" max="12" width="15.7109375" style="34" customWidth="1"/>
    <col min="13" max="13" width="17.57421875" style="49" customWidth="1"/>
    <col min="14" max="14" width="7.57421875" style="34" customWidth="1"/>
    <col min="15" max="15" width="8.140625" style="34" customWidth="1"/>
    <col min="16" max="16" width="8.00390625" style="34" customWidth="1"/>
    <col min="17" max="16384" width="9.140625" style="34" customWidth="1"/>
  </cols>
  <sheetData>
    <row r="1" spans="1:13" s="2" customFormat="1" ht="15" customHeight="1">
      <c r="A1" s="646" t="s">
        <v>674</v>
      </c>
      <c r="B1" s="673" t="s">
        <v>623</v>
      </c>
      <c r="C1" s="673"/>
      <c r="D1" s="653" t="s">
        <v>0</v>
      </c>
      <c r="E1" s="658" t="s">
        <v>539</v>
      </c>
      <c r="F1" s="659"/>
      <c r="G1" s="659"/>
      <c r="H1" s="660"/>
      <c r="I1" s="649" t="s">
        <v>537</v>
      </c>
      <c r="J1" s="649" t="s">
        <v>619</v>
      </c>
      <c r="K1" s="658" t="s">
        <v>622</v>
      </c>
      <c r="L1" s="660"/>
      <c r="M1" s="69"/>
    </row>
    <row r="2" spans="1:13" s="2" customFormat="1" ht="7.5" customHeight="1">
      <c r="A2" s="647"/>
      <c r="B2" s="673"/>
      <c r="C2" s="673"/>
      <c r="D2" s="654"/>
      <c r="E2" s="661"/>
      <c r="F2" s="662"/>
      <c r="G2" s="662"/>
      <c r="H2" s="663"/>
      <c r="I2" s="649"/>
      <c r="J2" s="649"/>
      <c r="K2" s="661"/>
      <c r="L2" s="663"/>
      <c r="M2" s="69"/>
    </row>
    <row r="3" spans="1:13" s="255" customFormat="1" ht="27.75" customHeight="1">
      <c r="A3" s="647"/>
      <c r="B3" s="656">
        <v>2015</v>
      </c>
      <c r="C3" s="656">
        <v>2016</v>
      </c>
      <c r="D3" s="654"/>
      <c r="E3" s="665" t="s">
        <v>543</v>
      </c>
      <c r="F3" s="649" t="s">
        <v>538</v>
      </c>
      <c r="G3" s="649"/>
      <c r="H3" s="649"/>
      <c r="I3" s="649"/>
      <c r="J3" s="649"/>
      <c r="K3" s="660" t="s">
        <v>620</v>
      </c>
      <c r="L3" s="665" t="s">
        <v>621</v>
      </c>
      <c r="M3" s="534"/>
    </row>
    <row r="4" spans="1:13" s="255" customFormat="1" ht="25.5" customHeight="1">
      <c r="A4" s="668"/>
      <c r="B4" s="657"/>
      <c r="C4" s="657"/>
      <c r="D4" s="655"/>
      <c r="E4" s="666"/>
      <c r="F4" s="358" t="s">
        <v>540</v>
      </c>
      <c r="G4" s="358" t="s">
        <v>541</v>
      </c>
      <c r="H4" s="358" t="s">
        <v>542</v>
      </c>
      <c r="I4" s="649"/>
      <c r="J4" s="649"/>
      <c r="K4" s="663"/>
      <c r="L4" s="666"/>
      <c r="M4" s="534"/>
    </row>
    <row r="5" spans="1:13" s="255" customFormat="1" ht="27" customHeight="1">
      <c r="A5" s="718"/>
      <c r="B5" s="702">
        <v>9</v>
      </c>
      <c r="C5" s="703"/>
      <c r="D5" s="155" t="s">
        <v>573</v>
      </c>
      <c r="E5" s="359"/>
      <c r="F5" s="368"/>
      <c r="G5" s="368"/>
      <c r="H5" s="360"/>
      <c r="I5" s="29">
        <f>I10+I37</f>
        <v>221073627</v>
      </c>
      <c r="J5" s="29">
        <f>J10+J37</f>
        <v>-55278818</v>
      </c>
      <c r="K5" s="29">
        <f>K10+K37</f>
        <v>165794809</v>
      </c>
      <c r="L5" s="29">
        <f>L10+L37</f>
        <v>165794809</v>
      </c>
      <c r="M5" s="534"/>
    </row>
    <row r="6" spans="1:12" ht="30" customHeight="1">
      <c r="A6" s="718"/>
      <c r="B6" s="704"/>
      <c r="C6" s="705"/>
      <c r="D6" s="26" t="s">
        <v>1</v>
      </c>
      <c r="E6" s="361"/>
      <c r="F6" s="369"/>
      <c r="G6" s="369"/>
      <c r="H6" s="362"/>
      <c r="I6" s="29"/>
      <c r="J6" s="29"/>
      <c r="K6" s="29"/>
      <c r="L6" s="29"/>
    </row>
    <row r="7" spans="1:12" ht="18" customHeight="1">
      <c r="A7" s="718"/>
      <c r="B7" s="704"/>
      <c r="C7" s="705"/>
      <c r="D7" s="27" t="s">
        <v>58</v>
      </c>
      <c r="E7" s="361"/>
      <c r="F7" s="369"/>
      <c r="G7" s="369"/>
      <c r="H7" s="362"/>
      <c r="I7" s="29"/>
      <c r="J7" s="29"/>
      <c r="K7" s="29"/>
      <c r="L7" s="29"/>
    </row>
    <row r="8" spans="1:12" ht="15.75" customHeight="1">
      <c r="A8" s="718"/>
      <c r="B8" s="704"/>
      <c r="C8" s="705"/>
      <c r="D8" s="26" t="s">
        <v>105</v>
      </c>
      <c r="E8" s="361"/>
      <c r="F8" s="369"/>
      <c r="G8" s="369"/>
      <c r="H8" s="362"/>
      <c r="I8" s="29"/>
      <c r="J8" s="29"/>
      <c r="K8" s="29"/>
      <c r="L8" s="29"/>
    </row>
    <row r="9" spans="1:12" ht="20.25" customHeight="1">
      <c r="A9" s="719"/>
      <c r="B9" s="706"/>
      <c r="C9" s="707"/>
      <c r="D9" s="106" t="s">
        <v>106</v>
      </c>
      <c r="E9" s="361"/>
      <c r="F9" s="369"/>
      <c r="G9" s="369"/>
      <c r="H9" s="362"/>
      <c r="I9" s="30"/>
      <c r="J9" s="30"/>
      <c r="K9" s="30"/>
      <c r="L9" s="30"/>
    </row>
    <row r="10" spans="1:13" s="40" customFormat="1" ht="16.5" customHeight="1">
      <c r="A10" s="72"/>
      <c r="B10" s="651" t="s">
        <v>544</v>
      </c>
      <c r="C10" s="652"/>
      <c r="D10" s="12" t="s">
        <v>107</v>
      </c>
      <c r="E10" s="365"/>
      <c r="F10" s="371"/>
      <c r="G10" s="371"/>
      <c r="H10" s="366"/>
      <c r="I10" s="31">
        <f>I11+I17</f>
        <v>221073627</v>
      </c>
      <c r="J10" s="31">
        <f>J11+J17</f>
        <v>-55278818</v>
      </c>
      <c r="K10" s="31">
        <f>K11+K17</f>
        <v>165794809</v>
      </c>
      <c r="L10" s="31">
        <f>L11+L17</f>
        <v>165794809</v>
      </c>
      <c r="M10" s="341"/>
    </row>
    <row r="11" spans="1:13" s="40" customFormat="1" ht="16.5" customHeight="1">
      <c r="A11" s="72"/>
      <c r="B11" s="73"/>
      <c r="C11" s="74"/>
      <c r="D11" s="82" t="s">
        <v>108</v>
      </c>
      <c r="E11" s="367"/>
      <c r="F11" s="372"/>
      <c r="G11" s="372"/>
      <c r="H11" s="317"/>
      <c r="I11" s="111">
        <f>SUM(I12:I16)</f>
        <v>150316</v>
      </c>
      <c r="J11" s="111">
        <f>SUM(J12:J16)</f>
        <v>-7516</v>
      </c>
      <c r="K11" s="111">
        <f>SUM(K12:K16)</f>
        <v>142800</v>
      </c>
      <c r="L11" s="111">
        <f>SUM(L12:L16)</f>
        <v>142800</v>
      </c>
      <c r="M11" s="341"/>
    </row>
    <row r="12" spans="1:13" s="43" customFormat="1" ht="28.5" customHeight="1">
      <c r="A12" s="17">
        <v>2115</v>
      </c>
      <c r="B12" s="24">
        <v>521</v>
      </c>
      <c r="C12" s="18">
        <v>521</v>
      </c>
      <c r="D12" s="25" t="s">
        <v>6</v>
      </c>
      <c r="E12" s="84" t="s">
        <v>549</v>
      </c>
      <c r="F12" s="84" t="s">
        <v>554</v>
      </c>
      <c r="G12" s="84" t="s">
        <v>554</v>
      </c>
      <c r="H12" s="84" t="s">
        <v>554</v>
      </c>
      <c r="I12" s="113">
        <v>8972</v>
      </c>
      <c r="J12" s="113">
        <f>K12-I12</f>
        <v>-897</v>
      </c>
      <c r="K12" s="113">
        <v>8075</v>
      </c>
      <c r="L12" s="113">
        <f>K12</f>
        <v>8075</v>
      </c>
      <c r="M12" s="49"/>
    </row>
    <row r="13" spans="1:13" s="43" customFormat="1" ht="19.5" customHeight="1">
      <c r="A13" s="17">
        <v>2115</v>
      </c>
      <c r="B13" s="331">
        <v>528</v>
      </c>
      <c r="C13" s="302">
        <v>528</v>
      </c>
      <c r="D13" s="504" t="s">
        <v>16</v>
      </c>
      <c r="E13" s="84" t="s">
        <v>549</v>
      </c>
      <c r="F13" s="84" t="s">
        <v>554</v>
      </c>
      <c r="G13" s="84" t="s">
        <v>554</v>
      </c>
      <c r="H13" s="84" t="s">
        <v>554</v>
      </c>
      <c r="I13" s="113">
        <v>1700</v>
      </c>
      <c r="J13" s="113">
        <f>K13-I13</f>
        <v>1300</v>
      </c>
      <c r="K13" s="113">
        <v>3000</v>
      </c>
      <c r="L13" s="113">
        <f>K13</f>
        <v>3000</v>
      </c>
      <c r="M13" s="49"/>
    </row>
    <row r="14" spans="1:13" s="43" customFormat="1" ht="26.25" customHeight="1">
      <c r="A14" s="17">
        <v>2115</v>
      </c>
      <c r="B14" s="331">
        <v>540</v>
      </c>
      <c r="C14" s="302">
        <v>540</v>
      </c>
      <c r="D14" s="294" t="s">
        <v>484</v>
      </c>
      <c r="E14" s="84" t="s">
        <v>549</v>
      </c>
      <c r="F14" s="84" t="s">
        <v>554</v>
      </c>
      <c r="G14" s="84" t="s">
        <v>554</v>
      </c>
      <c r="H14" s="84" t="s">
        <v>554</v>
      </c>
      <c r="I14" s="113">
        <v>6800</v>
      </c>
      <c r="J14" s="113">
        <f>K14-I14</f>
        <v>-1020</v>
      </c>
      <c r="K14" s="113">
        <v>5780</v>
      </c>
      <c r="L14" s="113">
        <f>K14</f>
        <v>5780</v>
      </c>
      <c r="M14" s="49"/>
    </row>
    <row r="15" spans="1:13" s="43" customFormat="1" ht="19.5" customHeight="1">
      <c r="A15" s="17">
        <v>2115</v>
      </c>
      <c r="B15" s="331">
        <v>545</v>
      </c>
      <c r="C15" s="302">
        <v>545</v>
      </c>
      <c r="D15" s="294" t="s">
        <v>18</v>
      </c>
      <c r="E15" s="84" t="s">
        <v>549</v>
      </c>
      <c r="F15" s="84" t="s">
        <v>554</v>
      </c>
      <c r="G15" s="84" t="s">
        <v>554</v>
      </c>
      <c r="H15" s="84" t="s">
        <v>554</v>
      </c>
      <c r="I15" s="113">
        <v>3500</v>
      </c>
      <c r="J15" s="113">
        <f>K15-I15</f>
        <v>-432</v>
      </c>
      <c r="K15" s="113">
        <v>3068</v>
      </c>
      <c r="L15" s="113">
        <f>K15</f>
        <v>3068</v>
      </c>
      <c r="M15" s="49"/>
    </row>
    <row r="16" spans="1:13" s="43" customFormat="1" ht="29.25" customHeight="1">
      <c r="A16" s="17">
        <v>2115</v>
      </c>
      <c r="B16" s="331">
        <v>558</v>
      </c>
      <c r="C16" s="302">
        <v>558</v>
      </c>
      <c r="D16" s="321" t="s">
        <v>454</v>
      </c>
      <c r="E16" s="84" t="s">
        <v>549</v>
      </c>
      <c r="F16" s="84" t="s">
        <v>554</v>
      </c>
      <c r="G16" s="84" t="s">
        <v>554</v>
      </c>
      <c r="H16" s="84" t="s">
        <v>554</v>
      </c>
      <c r="I16" s="113">
        <v>129344</v>
      </c>
      <c r="J16" s="113">
        <f>K16-I16</f>
        <v>-6467</v>
      </c>
      <c r="K16" s="113">
        <v>122877</v>
      </c>
      <c r="L16" s="113">
        <f>K16</f>
        <v>122877</v>
      </c>
      <c r="M16" s="49"/>
    </row>
    <row r="17" spans="1:13" s="134" customFormat="1" ht="16.5" customHeight="1">
      <c r="A17" s="90"/>
      <c r="B17" s="469"/>
      <c r="C17" s="470"/>
      <c r="D17" s="471" t="s">
        <v>109</v>
      </c>
      <c r="E17" s="473"/>
      <c r="F17" s="474"/>
      <c r="G17" s="474"/>
      <c r="H17" s="475"/>
      <c r="I17" s="472">
        <f>SUM(I18:I36)</f>
        <v>220923311</v>
      </c>
      <c r="J17" s="472">
        <f>SUM(J18:J36)</f>
        <v>-55271302</v>
      </c>
      <c r="K17" s="472">
        <f>SUM(K18:K36)</f>
        <v>165652009</v>
      </c>
      <c r="L17" s="472">
        <f>SUM(L18:L36)</f>
        <v>165652009</v>
      </c>
      <c r="M17" s="535"/>
    </row>
    <row r="18" spans="1:13" s="43" customFormat="1" ht="32.25" customHeight="1">
      <c r="A18" s="17" t="s">
        <v>680</v>
      </c>
      <c r="B18" s="189">
        <v>465</v>
      </c>
      <c r="C18" s="1">
        <v>465</v>
      </c>
      <c r="D18" s="294" t="s">
        <v>499</v>
      </c>
      <c r="E18" s="84" t="s">
        <v>563</v>
      </c>
      <c r="F18" s="84" t="s">
        <v>558</v>
      </c>
      <c r="G18" s="84" t="s">
        <v>559</v>
      </c>
      <c r="H18" s="84" t="s">
        <v>554</v>
      </c>
      <c r="I18" s="113">
        <v>4600000</v>
      </c>
      <c r="J18" s="113">
        <f aca="true" t="shared" si="0" ref="J18:J36">K18-I18</f>
        <v>0</v>
      </c>
      <c r="K18" s="113">
        <v>4600000</v>
      </c>
      <c r="L18" s="113">
        <f aca="true" t="shared" si="1" ref="L18:L36">K18</f>
        <v>4600000</v>
      </c>
      <c r="M18" s="597"/>
    </row>
    <row r="19" spans="1:13" s="43" customFormat="1" ht="50.25" customHeight="1">
      <c r="A19" s="17" t="s">
        <v>680</v>
      </c>
      <c r="B19" s="189">
        <v>466</v>
      </c>
      <c r="C19" s="1">
        <v>466</v>
      </c>
      <c r="D19" s="294" t="s">
        <v>500</v>
      </c>
      <c r="E19" s="84" t="s">
        <v>563</v>
      </c>
      <c r="F19" s="84" t="s">
        <v>558</v>
      </c>
      <c r="G19" s="84" t="s">
        <v>559</v>
      </c>
      <c r="H19" s="84" t="s">
        <v>554</v>
      </c>
      <c r="I19" s="113">
        <v>23508418</v>
      </c>
      <c r="J19" s="113">
        <f t="shared" si="0"/>
        <v>-8745182</v>
      </c>
      <c r="K19" s="113">
        <v>14763236</v>
      </c>
      <c r="L19" s="113">
        <f t="shared" si="1"/>
        <v>14763236</v>
      </c>
      <c r="M19" s="49"/>
    </row>
    <row r="20" spans="1:13" s="43" customFormat="1" ht="30" customHeight="1">
      <c r="A20" s="17">
        <v>2183</v>
      </c>
      <c r="B20" s="24">
        <v>467</v>
      </c>
      <c r="C20" s="18">
        <v>467</v>
      </c>
      <c r="D20" s="294" t="s">
        <v>501</v>
      </c>
      <c r="E20" s="84" t="s">
        <v>563</v>
      </c>
      <c r="F20" s="84" t="s">
        <v>558</v>
      </c>
      <c r="G20" s="84" t="s">
        <v>559</v>
      </c>
      <c r="H20" s="84" t="s">
        <v>554</v>
      </c>
      <c r="I20" s="113">
        <v>0</v>
      </c>
      <c r="J20" s="113">
        <f t="shared" si="0"/>
        <v>0</v>
      </c>
      <c r="K20" s="113">
        <v>0</v>
      </c>
      <c r="L20" s="113">
        <f t="shared" si="1"/>
        <v>0</v>
      </c>
      <c r="M20" s="49"/>
    </row>
    <row r="21" spans="1:13" s="43" customFormat="1" ht="47.25" customHeight="1">
      <c r="A21" s="17">
        <v>2183</v>
      </c>
      <c r="B21" s="24">
        <v>468</v>
      </c>
      <c r="C21" s="18">
        <v>468</v>
      </c>
      <c r="D21" s="294" t="s">
        <v>502</v>
      </c>
      <c r="E21" s="84" t="s">
        <v>563</v>
      </c>
      <c r="F21" s="84" t="s">
        <v>558</v>
      </c>
      <c r="G21" s="84" t="s">
        <v>559</v>
      </c>
      <c r="H21" s="84" t="s">
        <v>554</v>
      </c>
      <c r="I21" s="113">
        <v>0</v>
      </c>
      <c r="J21" s="113">
        <f t="shared" si="0"/>
        <v>0</v>
      </c>
      <c r="K21" s="113">
        <v>0</v>
      </c>
      <c r="L21" s="113">
        <f t="shared" si="1"/>
        <v>0</v>
      </c>
      <c r="M21" s="49"/>
    </row>
    <row r="22" spans="1:13" s="43" customFormat="1" ht="44.25" customHeight="1">
      <c r="A22" s="17" t="s">
        <v>680</v>
      </c>
      <c r="B22" s="189">
        <v>469</v>
      </c>
      <c r="C22" s="1">
        <v>469</v>
      </c>
      <c r="D22" s="294" t="s">
        <v>503</v>
      </c>
      <c r="E22" s="84" t="s">
        <v>563</v>
      </c>
      <c r="F22" s="84" t="s">
        <v>558</v>
      </c>
      <c r="G22" s="84" t="s">
        <v>559</v>
      </c>
      <c r="H22" s="84" t="s">
        <v>554</v>
      </c>
      <c r="I22" s="113">
        <v>1000000</v>
      </c>
      <c r="J22" s="113">
        <f t="shared" si="0"/>
        <v>0</v>
      </c>
      <c r="K22" s="113">
        <v>1000000</v>
      </c>
      <c r="L22" s="113">
        <f t="shared" si="1"/>
        <v>1000000</v>
      </c>
      <c r="M22" s="49"/>
    </row>
    <row r="23" spans="1:13" s="43" customFormat="1" ht="54" customHeight="1">
      <c r="A23" s="17" t="s">
        <v>680</v>
      </c>
      <c r="B23" s="313">
        <v>470</v>
      </c>
      <c r="C23" s="291">
        <v>470</v>
      </c>
      <c r="D23" s="294" t="s">
        <v>601</v>
      </c>
      <c r="E23" s="84" t="s">
        <v>563</v>
      </c>
      <c r="F23" s="84" t="s">
        <v>558</v>
      </c>
      <c r="G23" s="84" t="s">
        <v>559</v>
      </c>
      <c r="H23" s="84" t="s">
        <v>554</v>
      </c>
      <c r="I23" s="113">
        <v>7000000</v>
      </c>
      <c r="J23" s="113">
        <f t="shared" si="0"/>
        <v>0</v>
      </c>
      <c r="K23" s="113">
        <v>7000000</v>
      </c>
      <c r="L23" s="113">
        <f t="shared" si="1"/>
        <v>7000000</v>
      </c>
      <c r="M23" s="49"/>
    </row>
    <row r="24" spans="1:13" s="43" customFormat="1" ht="52.5" customHeight="1">
      <c r="A24" s="17">
        <v>2183</v>
      </c>
      <c r="B24" s="24">
        <v>471</v>
      </c>
      <c r="C24" s="18">
        <v>471</v>
      </c>
      <c r="D24" s="294" t="s">
        <v>456</v>
      </c>
      <c r="E24" s="84" t="s">
        <v>563</v>
      </c>
      <c r="F24" s="84" t="s">
        <v>558</v>
      </c>
      <c r="G24" s="84" t="s">
        <v>559</v>
      </c>
      <c r="H24" s="84" t="s">
        <v>554</v>
      </c>
      <c r="I24" s="113">
        <v>0</v>
      </c>
      <c r="J24" s="113">
        <f t="shared" si="0"/>
        <v>0</v>
      </c>
      <c r="K24" s="113">
        <v>0</v>
      </c>
      <c r="L24" s="113">
        <f t="shared" si="1"/>
        <v>0</v>
      </c>
      <c r="M24" s="49"/>
    </row>
    <row r="25" spans="1:13" s="43" customFormat="1" ht="46.5" customHeight="1">
      <c r="A25" s="17" t="s">
        <v>680</v>
      </c>
      <c r="B25" s="189">
        <v>472</v>
      </c>
      <c r="C25" s="1">
        <v>472</v>
      </c>
      <c r="D25" s="294" t="s">
        <v>457</v>
      </c>
      <c r="E25" s="84" t="s">
        <v>563</v>
      </c>
      <c r="F25" s="84" t="s">
        <v>558</v>
      </c>
      <c r="G25" s="84" t="s">
        <v>559</v>
      </c>
      <c r="H25" s="84" t="s">
        <v>554</v>
      </c>
      <c r="I25" s="113">
        <v>50800000</v>
      </c>
      <c r="J25" s="113">
        <f t="shared" si="0"/>
        <v>0</v>
      </c>
      <c r="K25" s="113">
        <v>50800000</v>
      </c>
      <c r="L25" s="113">
        <f t="shared" si="1"/>
        <v>50800000</v>
      </c>
      <c r="M25" s="49"/>
    </row>
    <row r="26" spans="1:13" s="43" customFormat="1" ht="26.25" customHeight="1">
      <c r="A26" s="17" t="s">
        <v>680</v>
      </c>
      <c r="B26" s="189">
        <v>473</v>
      </c>
      <c r="C26" s="1">
        <v>473</v>
      </c>
      <c r="D26" s="294" t="s">
        <v>504</v>
      </c>
      <c r="E26" s="84" t="s">
        <v>563</v>
      </c>
      <c r="F26" s="84" t="s">
        <v>558</v>
      </c>
      <c r="G26" s="84" t="s">
        <v>559</v>
      </c>
      <c r="H26" s="84" t="s">
        <v>554</v>
      </c>
      <c r="I26" s="113">
        <v>9000</v>
      </c>
      <c r="J26" s="113">
        <f t="shared" si="0"/>
        <v>0</v>
      </c>
      <c r="K26" s="113">
        <v>9000</v>
      </c>
      <c r="L26" s="113">
        <f t="shared" si="1"/>
        <v>9000</v>
      </c>
      <c r="M26" s="49"/>
    </row>
    <row r="27" spans="1:13" s="43" customFormat="1" ht="30.75" customHeight="1">
      <c r="A27" s="115">
        <v>2120</v>
      </c>
      <c r="B27" s="331">
        <v>474</v>
      </c>
      <c r="C27" s="302">
        <v>474</v>
      </c>
      <c r="D27" s="294" t="s">
        <v>576</v>
      </c>
      <c r="E27" s="84" t="s">
        <v>551</v>
      </c>
      <c r="F27" s="373" t="s">
        <v>554</v>
      </c>
      <c r="G27" s="373" t="s">
        <v>554</v>
      </c>
      <c r="H27" s="373" t="s">
        <v>554</v>
      </c>
      <c r="I27" s="113">
        <v>510000</v>
      </c>
      <c r="J27" s="113">
        <f t="shared" si="0"/>
        <v>-25500</v>
      </c>
      <c r="K27" s="113">
        <v>484500</v>
      </c>
      <c r="L27" s="113">
        <f t="shared" si="1"/>
        <v>484500</v>
      </c>
      <c r="M27" s="49"/>
    </row>
    <row r="28" spans="1:13" s="43" customFormat="1" ht="51.75" customHeight="1">
      <c r="A28" s="17" t="s">
        <v>680</v>
      </c>
      <c r="B28" s="189">
        <v>475</v>
      </c>
      <c r="C28" s="1">
        <v>475</v>
      </c>
      <c r="D28" s="294" t="s">
        <v>611</v>
      </c>
      <c r="E28" s="84" t="s">
        <v>563</v>
      </c>
      <c r="F28" s="84" t="s">
        <v>558</v>
      </c>
      <c r="G28" s="84" t="s">
        <v>559</v>
      </c>
      <c r="H28" s="84" t="s">
        <v>554</v>
      </c>
      <c r="I28" s="113">
        <v>14000000</v>
      </c>
      <c r="J28" s="113">
        <f t="shared" si="0"/>
        <v>0</v>
      </c>
      <c r="K28" s="113">
        <v>14000000</v>
      </c>
      <c r="L28" s="113">
        <f t="shared" si="1"/>
        <v>14000000</v>
      </c>
      <c r="M28" s="49"/>
    </row>
    <row r="29" spans="1:13" s="43" customFormat="1" ht="49.5" customHeight="1">
      <c r="A29" s="17">
        <v>2183</v>
      </c>
      <c r="B29" s="24">
        <v>476</v>
      </c>
      <c r="C29" s="18">
        <v>476</v>
      </c>
      <c r="D29" s="294" t="s">
        <v>505</v>
      </c>
      <c r="E29" s="84" t="s">
        <v>563</v>
      </c>
      <c r="F29" s="84" t="s">
        <v>558</v>
      </c>
      <c r="G29" s="84" t="s">
        <v>559</v>
      </c>
      <c r="H29" s="84" t="s">
        <v>554</v>
      </c>
      <c r="I29" s="113">
        <v>0</v>
      </c>
      <c r="J29" s="113">
        <f t="shared" si="0"/>
        <v>0</v>
      </c>
      <c r="K29" s="113">
        <v>0</v>
      </c>
      <c r="L29" s="113">
        <f t="shared" si="1"/>
        <v>0</v>
      </c>
      <c r="M29" s="49"/>
    </row>
    <row r="30" spans="1:13" s="43" customFormat="1" ht="30" customHeight="1">
      <c r="A30" s="17">
        <v>2190</v>
      </c>
      <c r="B30" s="24">
        <v>477</v>
      </c>
      <c r="C30" s="18">
        <v>477</v>
      </c>
      <c r="D30" s="294" t="s">
        <v>489</v>
      </c>
      <c r="E30" s="84" t="s">
        <v>563</v>
      </c>
      <c r="F30" s="84" t="s">
        <v>558</v>
      </c>
      <c r="G30" s="84" t="s">
        <v>559</v>
      </c>
      <c r="H30" s="84" t="s">
        <v>554</v>
      </c>
      <c r="I30" s="113">
        <v>28113953</v>
      </c>
      <c r="J30" s="113">
        <f t="shared" si="0"/>
        <v>-7389985</v>
      </c>
      <c r="K30" s="113">
        <v>20723968</v>
      </c>
      <c r="L30" s="113">
        <f t="shared" si="1"/>
        <v>20723968</v>
      </c>
      <c r="M30" s="49"/>
    </row>
    <row r="31" spans="1:13" s="43" customFormat="1" ht="52.5" customHeight="1">
      <c r="A31" s="17">
        <v>1497</v>
      </c>
      <c r="B31" s="331">
        <v>478</v>
      </c>
      <c r="C31" s="302">
        <v>478</v>
      </c>
      <c r="D31" s="294" t="s">
        <v>602</v>
      </c>
      <c r="E31" s="84" t="s">
        <v>563</v>
      </c>
      <c r="F31" s="84" t="s">
        <v>558</v>
      </c>
      <c r="G31" s="84" t="s">
        <v>559</v>
      </c>
      <c r="H31" s="84" t="s">
        <v>554</v>
      </c>
      <c r="I31" s="113">
        <v>45000000</v>
      </c>
      <c r="J31" s="113">
        <f t="shared" si="0"/>
        <v>-45000000</v>
      </c>
      <c r="K31" s="113">
        <v>0</v>
      </c>
      <c r="L31" s="113">
        <f t="shared" si="1"/>
        <v>0</v>
      </c>
      <c r="M31" s="49"/>
    </row>
    <row r="32" spans="1:13" s="43" customFormat="1" ht="42" customHeight="1">
      <c r="A32" s="17" t="s">
        <v>680</v>
      </c>
      <c r="B32" s="537">
        <v>479</v>
      </c>
      <c r="C32" s="538">
        <v>479</v>
      </c>
      <c r="D32" s="323" t="s">
        <v>485</v>
      </c>
      <c r="E32" s="84" t="s">
        <v>563</v>
      </c>
      <c r="F32" s="84" t="s">
        <v>558</v>
      </c>
      <c r="G32" s="84" t="s">
        <v>559</v>
      </c>
      <c r="H32" s="84" t="s">
        <v>554</v>
      </c>
      <c r="I32" s="113">
        <v>13609240</v>
      </c>
      <c r="J32" s="113">
        <f t="shared" si="0"/>
        <v>3000000</v>
      </c>
      <c r="K32" s="113">
        <v>16609240</v>
      </c>
      <c r="L32" s="113">
        <f t="shared" si="1"/>
        <v>16609240</v>
      </c>
      <c r="M32" s="49"/>
    </row>
    <row r="33" spans="1:13" s="43" customFormat="1" ht="30" customHeight="1">
      <c r="A33" s="17">
        <v>2183</v>
      </c>
      <c r="B33" s="24">
        <v>556</v>
      </c>
      <c r="C33" s="18">
        <v>556</v>
      </c>
      <c r="D33" s="294" t="s">
        <v>110</v>
      </c>
      <c r="E33" s="84" t="s">
        <v>552</v>
      </c>
      <c r="F33" s="84" t="s">
        <v>558</v>
      </c>
      <c r="G33" s="84" t="s">
        <v>559</v>
      </c>
      <c r="H33" s="84" t="s">
        <v>554</v>
      </c>
      <c r="I33" s="113">
        <v>0</v>
      </c>
      <c r="J33" s="113">
        <f t="shared" si="0"/>
        <v>0</v>
      </c>
      <c r="K33" s="113">
        <v>0</v>
      </c>
      <c r="L33" s="113">
        <f t="shared" si="1"/>
        <v>0</v>
      </c>
      <c r="M33" s="49"/>
    </row>
    <row r="34" spans="1:13" s="43" customFormat="1" ht="41.25" customHeight="1">
      <c r="A34" s="17">
        <v>2120</v>
      </c>
      <c r="B34" s="189">
        <v>560</v>
      </c>
      <c r="C34" s="1">
        <v>560</v>
      </c>
      <c r="D34" s="294" t="s">
        <v>458</v>
      </c>
      <c r="E34" s="84" t="s">
        <v>563</v>
      </c>
      <c r="F34" s="84" t="s">
        <v>554</v>
      </c>
      <c r="G34" s="84" t="s">
        <v>554</v>
      </c>
      <c r="H34" s="84" t="s">
        <v>554</v>
      </c>
      <c r="I34" s="113">
        <v>30600000</v>
      </c>
      <c r="J34" s="113">
        <f t="shared" si="0"/>
        <v>3000000</v>
      </c>
      <c r="K34" s="113">
        <v>33600000</v>
      </c>
      <c r="L34" s="113">
        <f t="shared" si="1"/>
        <v>33600000</v>
      </c>
      <c r="M34" s="49"/>
    </row>
    <row r="35" spans="1:13" s="43" customFormat="1" ht="40.5" customHeight="1">
      <c r="A35" s="115">
        <v>2120</v>
      </c>
      <c r="B35" s="331">
        <v>563</v>
      </c>
      <c r="C35" s="302">
        <v>563</v>
      </c>
      <c r="D35" s="294" t="s">
        <v>483</v>
      </c>
      <c r="E35" s="84" t="s">
        <v>551</v>
      </c>
      <c r="F35" s="373" t="s">
        <v>554</v>
      </c>
      <c r="G35" s="373" t="s">
        <v>554</v>
      </c>
      <c r="H35" s="373" t="s">
        <v>554</v>
      </c>
      <c r="I35" s="113">
        <v>2125000</v>
      </c>
      <c r="J35" s="113">
        <f t="shared" si="0"/>
        <v>-106250</v>
      </c>
      <c r="K35" s="113">
        <v>2018750</v>
      </c>
      <c r="L35" s="113">
        <f t="shared" si="1"/>
        <v>2018750</v>
      </c>
      <c r="M35" s="49"/>
    </row>
    <row r="36" spans="1:13" s="43" customFormat="1" ht="19.5" customHeight="1">
      <c r="A36" s="17">
        <v>2120</v>
      </c>
      <c r="B36" s="189">
        <v>566</v>
      </c>
      <c r="C36" s="1">
        <v>566</v>
      </c>
      <c r="D36" s="294" t="s">
        <v>111</v>
      </c>
      <c r="E36" s="84" t="s">
        <v>551</v>
      </c>
      <c r="F36" s="84" t="s">
        <v>554</v>
      </c>
      <c r="G36" s="84" t="s">
        <v>554</v>
      </c>
      <c r="H36" s="84" t="s">
        <v>554</v>
      </c>
      <c r="I36" s="113">
        <v>47700</v>
      </c>
      <c r="J36" s="113">
        <f t="shared" si="0"/>
        <v>-4385</v>
      </c>
      <c r="K36" s="113">
        <v>43315</v>
      </c>
      <c r="L36" s="113">
        <f t="shared" si="1"/>
        <v>43315</v>
      </c>
      <c r="M36" s="49"/>
    </row>
    <row r="37" spans="1:13" s="142" customFormat="1" ht="16.5" customHeight="1">
      <c r="A37" s="98"/>
      <c r="B37" s="651" t="s">
        <v>546</v>
      </c>
      <c r="C37" s="652"/>
      <c r="D37" s="121" t="s">
        <v>112</v>
      </c>
      <c r="E37" s="411"/>
      <c r="F37" s="412"/>
      <c r="G37" s="412"/>
      <c r="H37" s="413"/>
      <c r="I37" s="122">
        <f>I38</f>
        <v>0</v>
      </c>
      <c r="J37" s="122">
        <f>J38</f>
        <v>0</v>
      </c>
      <c r="K37" s="122">
        <f>K38</f>
        <v>0</v>
      </c>
      <c r="L37" s="122">
        <f>L38</f>
        <v>0</v>
      </c>
      <c r="M37" s="535"/>
    </row>
    <row r="38" spans="1:13" s="142" customFormat="1" ht="16.5" customHeight="1">
      <c r="A38" s="98"/>
      <c r="B38" s="263"/>
      <c r="C38" s="99"/>
      <c r="D38" s="133" t="s">
        <v>113</v>
      </c>
      <c r="E38" s="418"/>
      <c r="F38" s="419"/>
      <c r="G38" s="419"/>
      <c r="H38" s="420"/>
      <c r="I38" s="143">
        <f>SUM(I39:I41)</f>
        <v>0</v>
      </c>
      <c r="J38" s="143">
        <f>SUM(J39:J41)</f>
        <v>0</v>
      </c>
      <c r="K38" s="143">
        <f>SUM(K39:K41)</f>
        <v>0</v>
      </c>
      <c r="L38" s="143">
        <f>SUM(L39:L41)</f>
        <v>0</v>
      </c>
      <c r="M38" s="535"/>
    </row>
    <row r="39" spans="1:13" s="43" customFormat="1" ht="55.5" customHeight="1">
      <c r="A39" s="17">
        <v>7442</v>
      </c>
      <c r="B39" s="24">
        <v>935</v>
      </c>
      <c r="C39" s="18">
        <v>935</v>
      </c>
      <c r="D39" s="294" t="s">
        <v>506</v>
      </c>
      <c r="E39" s="84" t="s">
        <v>564</v>
      </c>
      <c r="F39" s="84" t="s">
        <v>558</v>
      </c>
      <c r="G39" s="84" t="s">
        <v>559</v>
      </c>
      <c r="H39" s="84" t="s">
        <v>554</v>
      </c>
      <c r="I39" s="113">
        <v>0</v>
      </c>
      <c r="J39" s="113">
        <f>K39-I39</f>
        <v>0</v>
      </c>
      <c r="K39" s="113">
        <v>0</v>
      </c>
      <c r="L39" s="113">
        <f>K39</f>
        <v>0</v>
      </c>
      <c r="M39" s="49"/>
    </row>
    <row r="40" spans="1:13" s="43" customFormat="1" ht="63" customHeight="1">
      <c r="A40" s="17">
        <v>7442</v>
      </c>
      <c r="B40" s="24">
        <v>936</v>
      </c>
      <c r="C40" s="18">
        <v>936</v>
      </c>
      <c r="D40" s="294" t="s">
        <v>507</v>
      </c>
      <c r="E40" s="84" t="s">
        <v>564</v>
      </c>
      <c r="F40" s="84" t="s">
        <v>558</v>
      </c>
      <c r="G40" s="84" t="s">
        <v>559</v>
      </c>
      <c r="H40" s="84" t="s">
        <v>554</v>
      </c>
      <c r="I40" s="113">
        <v>0</v>
      </c>
      <c r="J40" s="113">
        <f>K40-I40</f>
        <v>0</v>
      </c>
      <c r="K40" s="113">
        <v>0</v>
      </c>
      <c r="L40" s="113">
        <f>K40</f>
        <v>0</v>
      </c>
      <c r="M40" s="49"/>
    </row>
    <row r="41" spans="1:13" s="43" customFormat="1" ht="30.75" customHeight="1">
      <c r="A41" s="17">
        <v>7442</v>
      </c>
      <c r="B41" s="24">
        <v>938</v>
      </c>
      <c r="C41" s="18">
        <v>938</v>
      </c>
      <c r="D41" s="294" t="s">
        <v>508</v>
      </c>
      <c r="E41" s="84" t="s">
        <v>564</v>
      </c>
      <c r="F41" s="84" t="s">
        <v>558</v>
      </c>
      <c r="G41" s="84" t="s">
        <v>559</v>
      </c>
      <c r="H41" s="84" t="s">
        <v>554</v>
      </c>
      <c r="I41" s="113">
        <v>0</v>
      </c>
      <c r="J41" s="113">
        <f>K41-I41</f>
        <v>0</v>
      </c>
      <c r="K41" s="113">
        <v>0</v>
      </c>
      <c r="L41" s="113">
        <f>K41</f>
        <v>0</v>
      </c>
      <c r="M41" s="49"/>
    </row>
    <row r="42" spans="2:12" ht="16.5" customHeight="1">
      <c r="B42" s="651" t="s">
        <v>547</v>
      </c>
      <c r="C42" s="652"/>
      <c r="D42" s="482" t="s">
        <v>426</v>
      </c>
      <c r="E42" s="389"/>
      <c r="F42" s="389"/>
      <c r="G42" s="389"/>
      <c r="H42" s="390"/>
      <c r="I42" s="162">
        <f>I43</f>
        <v>5000</v>
      </c>
      <c r="J42" s="162">
        <f>J43</f>
        <v>0</v>
      </c>
      <c r="K42" s="162">
        <f>K43</f>
        <v>5000</v>
      </c>
      <c r="L42" s="162">
        <f>L43</f>
        <v>5000</v>
      </c>
    </row>
    <row r="43" spans="2:12" ht="16.5" customHeight="1">
      <c r="B43" s="179"/>
      <c r="C43" s="150"/>
      <c r="D43" s="483" t="s">
        <v>427</v>
      </c>
      <c r="E43" s="391"/>
      <c r="F43" s="391"/>
      <c r="G43" s="391"/>
      <c r="H43" s="392"/>
      <c r="I43" s="63">
        <f>SUM(I44:I44)</f>
        <v>5000</v>
      </c>
      <c r="J43" s="63">
        <f>SUM(J44:J44)</f>
        <v>0</v>
      </c>
      <c r="K43" s="63">
        <f>SUM(K44:K44)</f>
        <v>5000</v>
      </c>
      <c r="L43" s="63">
        <f>SUM(L44:L44)</f>
        <v>5000</v>
      </c>
    </row>
    <row r="44" spans="2:12" ht="16.5" customHeight="1">
      <c r="B44" s="189">
        <v>878</v>
      </c>
      <c r="C44" s="1">
        <v>878</v>
      </c>
      <c r="D44" s="484" t="s">
        <v>316</v>
      </c>
      <c r="E44" s="84" t="s">
        <v>548</v>
      </c>
      <c r="F44" s="189">
        <v>1</v>
      </c>
      <c r="G44" s="189">
        <v>1</v>
      </c>
      <c r="H44" s="189">
        <v>1</v>
      </c>
      <c r="I44" s="113">
        <v>5000</v>
      </c>
      <c r="J44" s="113">
        <f>K44-I44</f>
        <v>0</v>
      </c>
      <c r="K44" s="113">
        <v>5000</v>
      </c>
      <c r="L44" s="113">
        <f>K44</f>
        <v>5000</v>
      </c>
    </row>
    <row r="45" spans="1:3" ht="7.5" customHeight="1">
      <c r="A45" s="46"/>
      <c r="B45" s="73"/>
      <c r="C45" s="51"/>
    </row>
    <row r="46" spans="1:3" ht="7.5" customHeight="1">
      <c r="A46" s="46"/>
      <c r="B46" s="73"/>
      <c r="C46" s="51"/>
    </row>
    <row r="47" spans="1:13" s="2" customFormat="1" ht="17.25" customHeight="1">
      <c r="A47" s="351"/>
      <c r="B47" s="351"/>
      <c r="C47" s="304"/>
      <c r="D47" s="304"/>
      <c r="E47" s="304"/>
      <c r="F47" s="304"/>
      <c r="G47" s="304"/>
      <c r="H47" s="304"/>
      <c r="I47" s="304"/>
      <c r="J47" s="549" t="s">
        <v>685</v>
      </c>
      <c r="K47" s="304"/>
      <c r="M47" s="69"/>
    </row>
    <row r="48" spans="1:13" s="2" customFormat="1" ht="19.5" customHeight="1">
      <c r="A48" s="351"/>
      <c r="B48" s="680" t="s">
        <v>653</v>
      </c>
      <c r="C48" s="680"/>
      <c r="D48" s="498" t="s">
        <v>616</v>
      </c>
      <c r="E48" s="34"/>
      <c r="F48" s="49"/>
      <c r="G48" s="49"/>
      <c r="H48" s="80"/>
      <c r="I48" s="499">
        <f>SUM(I49:I50)</f>
        <v>8972</v>
      </c>
      <c r="J48" s="499">
        <f>SUM(J49:J50)</f>
        <v>10555.39</v>
      </c>
      <c r="K48" s="499">
        <f>SUM(K49:K50)</f>
        <v>8075</v>
      </c>
      <c r="L48" s="499">
        <f>SUM(L49:L50)</f>
        <v>8075</v>
      </c>
      <c r="M48" s="69"/>
    </row>
    <row r="49" spans="1:13" s="2" customFormat="1" ht="19.5" customHeight="1">
      <c r="A49" s="351"/>
      <c r="B49" s="101"/>
      <c r="D49" s="34" t="s">
        <v>642</v>
      </c>
      <c r="E49" s="34"/>
      <c r="F49" s="49"/>
      <c r="G49" s="49"/>
      <c r="H49" s="80"/>
      <c r="I49" s="500">
        <v>8972</v>
      </c>
      <c r="J49" s="501">
        <v>10555.39</v>
      </c>
      <c r="K49" s="500">
        <v>8075</v>
      </c>
      <c r="L49" s="500">
        <f>K49</f>
        <v>8075</v>
      </c>
      <c r="M49" s="69"/>
    </row>
    <row r="50" spans="4:12" ht="19.5" customHeight="1">
      <c r="D50" s="34" t="s">
        <v>643</v>
      </c>
      <c r="E50" s="34"/>
      <c r="H50" s="80"/>
      <c r="I50" s="500">
        <v>0</v>
      </c>
      <c r="J50" s="500"/>
      <c r="K50" s="500">
        <v>0</v>
      </c>
      <c r="L50" s="500">
        <f>K50</f>
        <v>0</v>
      </c>
    </row>
    <row r="51" spans="2:4" ht="19.5" customHeight="1">
      <c r="B51" s="279"/>
      <c r="C51" s="280"/>
      <c r="D51" s="280"/>
    </row>
    <row r="52" spans="1:13" s="4" customFormat="1" ht="12.75">
      <c r="A52" s="5"/>
      <c r="B52" s="140"/>
      <c r="C52" s="716"/>
      <c r="D52" s="716"/>
      <c r="E52" s="137"/>
      <c r="F52" s="137"/>
      <c r="G52" s="137"/>
      <c r="H52" s="137"/>
      <c r="I52" s="137"/>
      <c r="J52" s="137"/>
      <c r="K52" s="137"/>
      <c r="M52" s="536"/>
    </row>
    <row r="53" spans="2:12" ht="12.75">
      <c r="B53" s="351"/>
      <c r="C53" s="304"/>
      <c r="D53" s="304"/>
      <c r="E53" s="304"/>
      <c r="F53" s="304"/>
      <c r="G53" s="304"/>
      <c r="H53" s="304"/>
      <c r="I53" s="304"/>
      <c r="J53" s="549" t="s">
        <v>728</v>
      </c>
      <c r="K53" s="304"/>
      <c r="L53" s="2"/>
    </row>
    <row r="54" spans="1:13" s="4" customFormat="1" ht="16.5" customHeight="1">
      <c r="A54" s="5"/>
      <c r="B54" s="680" t="s">
        <v>725</v>
      </c>
      <c r="C54" s="680"/>
      <c r="D54" s="498" t="s">
        <v>616</v>
      </c>
      <c r="E54" s="34"/>
      <c r="F54" s="49"/>
      <c r="G54" s="49"/>
      <c r="H54" s="80"/>
      <c r="I54" s="499">
        <f>SUM(I55:I56)</f>
        <v>13609240</v>
      </c>
      <c r="J54" s="499">
        <f>SUM(J55:J56)</f>
        <v>3000000</v>
      </c>
      <c r="K54" s="499">
        <f>SUM(K55:K56)</f>
        <v>16609240</v>
      </c>
      <c r="L54" s="499">
        <f>SUM(L55:L56)</f>
        <v>16609240</v>
      </c>
      <c r="M54" s="536"/>
    </row>
    <row r="55" spans="3:12" ht="23.25" customHeight="1">
      <c r="C55" s="2"/>
      <c r="D55" s="34" t="s">
        <v>727</v>
      </c>
      <c r="E55" s="34"/>
      <c r="H55" s="80"/>
      <c r="I55" s="500">
        <v>13609240</v>
      </c>
      <c r="J55" s="501">
        <f>K55-I55</f>
        <v>2900000</v>
      </c>
      <c r="K55" s="113">
        <v>16509240</v>
      </c>
      <c r="L55" s="500">
        <f>K55</f>
        <v>16509240</v>
      </c>
    </row>
    <row r="56" spans="1:13" s="4" customFormat="1" ht="19.5" customHeight="1">
      <c r="A56" s="5"/>
      <c r="B56" s="101"/>
      <c r="C56" s="40"/>
      <c r="D56" s="34" t="s">
        <v>726</v>
      </c>
      <c r="E56" s="34"/>
      <c r="F56" s="49"/>
      <c r="G56" s="49"/>
      <c r="H56" s="80"/>
      <c r="I56" s="500">
        <v>0</v>
      </c>
      <c r="J56" s="501">
        <f>K56-I56</f>
        <v>100000</v>
      </c>
      <c r="K56" s="500">
        <v>100000</v>
      </c>
      <c r="L56" s="500">
        <f>K56</f>
        <v>100000</v>
      </c>
      <c r="M56" s="536"/>
    </row>
    <row r="57" spans="1:13" s="4" customFormat="1" ht="21" customHeight="1">
      <c r="A57" s="5"/>
      <c r="B57" s="334"/>
      <c r="C57" s="717"/>
      <c r="D57" s="717"/>
      <c r="E57" s="287"/>
      <c r="F57" s="287"/>
      <c r="G57" s="287"/>
      <c r="H57" s="287"/>
      <c r="I57" s="287"/>
      <c r="J57" s="287"/>
      <c r="K57" s="287"/>
      <c r="M57" s="536"/>
    </row>
    <row r="58" spans="1:13" s="328" customFormat="1" ht="12.75">
      <c r="A58" s="308"/>
      <c r="B58" s="335"/>
      <c r="C58" s="326"/>
      <c r="D58" s="327"/>
      <c r="E58" s="300"/>
      <c r="F58" s="300"/>
      <c r="G58" s="300"/>
      <c r="H58" s="300"/>
      <c r="I58" s="300"/>
      <c r="J58" s="300"/>
      <c r="K58" s="300"/>
      <c r="M58" s="300"/>
    </row>
    <row r="60" ht="11.25">
      <c r="B60" s="336"/>
    </row>
  </sheetData>
  <sheetProtection/>
  <mergeCells count="22">
    <mergeCell ref="L3:L4"/>
    <mergeCell ref="E3:E4"/>
    <mergeCell ref="F3:H3"/>
    <mergeCell ref="K3:K4"/>
    <mergeCell ref="J1:J4"/>
    <mergeCell ref="E1:H2"/>
    <mergeCell ref="I1:I4"/>
    <mergeCell ref="K1:L2"/>
    <mergeCell ref="A5:A9"/>
    <mergeCell ref="B5:C9"/>
    <mergeCell ref="B10:C10"/>
    <mergeCell ref="B37:C37"/>
    <mergeCell ref="B42:C42"/>
    <mergeCell ref="A1:A4"/>
    <mergeCell ref="B48:C48"/>
    <mergeCell ref="C52:D52"/>
    <mergeCell ref="B3:B4"/>
    <mergeCell ref="B54:C54"/>
    <mergeCell ref="C57:D57"/>
    <mergeCell ref="B1:C2"/>
    <mergeCell ref="C3:C4"/>
    <mergeCell ref="D1:D4"/>
  </mergeCells>
  <printOptions/>
  <pageMargins left="0.7874015748031497" right="0.7874015748031497" top="0.7874015748031497" bottom="0.7874015748031497" header="0.31496062992125984" footer="0.31496062992125984"/>
  <pageSetup horizontalDpi="300" verticalDpi="300" orientation="landscape" paperSize="9" scale="80" r:id="rId2"/>
  <rowBreaks count="2" manualBreakCount="2">
    <brk id="22" min="1" max="11" man="1"/>
    <brk id="34" min="1" max="11" man="1"/>
  </rowBreaks>
  <drawing r:id="rId1"/>
</worksheet>
</file>

<file path=xl/worksheets/sheet13.xml><?xml version="1.0" encoding="utf-8"?>
<worksheet xmlns="http://schemas.openxmlformats.org/spreadsheetml/2006/main" xmlns:r="http://schemas.openxmlformats.org/officeDocument/2006/relationships">
  <sheetPr>
    <tabColor theme="0"/>
  </sheetPr>
  <dimension ref="A1:M24"/>
  <sheetViews>
    <sheetView showGridLines="0" zoomScale="90" zoomScaleNormal="90" zoomScalePageLayoutView="0" workbookViewId="0" topLeftCell="A1">
      <selection activeCell="N10" sqref="N10"/>
    </sheetView>
  </sheetViews>
  <sheetFormatPr defaultColWidth="9.140625" defaultRowHeight="12.75"/>
  <cols>
    <col min="1" max="1" width="9.140625" style="70" customWidth="1"/>
    <col min="2" max="2" width="5.7109375" style="124" customWidth="1"/>
    <col min="3" max="3" width="5.7109375" style="13" customWidth="1"/>
    <col min="4" max="4" width="70.7109375" style="9" customWidth="1"/>
    <col min="5" max="8" width="4.7109375" style="69" customWidth="1"/>
    <col min="9" max="12" width="15.7109375" style="69" customWidth="1"/>
    <col min="13"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7" customHeight="1">
      <c r="A5" s="346"/>
      <c r="B5" s="702">
        <v>10</v>
      </c>
      <c r="C5" s="703"/>
      <c r="D5" s="8" t="s">
        <v>114</v>
      </c>
      <c r="E5" s="359"/>
      <c r="F5" s="368"/>
      <c r="G5" s="368"/>
      <c r="H5" s="360"/>
      <c r="I5" s="28">
        <f>I8</f>
        <v>302131</v>
      </c>
      <c r="J5" s="28">
        <f>J8</f>
        <v>-15106</v>
      </c>
      <c r="K5" s="28">
        <f>K8</f>
        <v>287025</v>
      </c>
      <c r="L5" s="28">
        <f>L8</f>
        <v>287025</v>
      </c>
    </row>
    <row r="6" spans="1:12" ht="28.5" customHeight="1">
      <c r="A6" s="348"/>
      <c r="B6" s="704"/>
      <c r="C6" s="705"/>
      <c r="D6" s="26" t="s">
        <v>1</v>
      </c>
      <c r="E6" s="361"/>
      <c r="F6" s="369"/>
      <c r="G6" s="369"/>
      <c r="H6" s="362"/>
      <c r="I6" s="29"/>
      <c r="J6" s="29"/>
      <c r="K6" s="29"/>
      <c r="L6" s="29"/>
    </row>
    <row r="7" spans="1:12" ht="24.75" customHeight="1">
      <c r="A7" s="348"/>
      <c r="B7" s="704"/>
      <c r="C7" s="705"/>
      <c r="D7" s="27" t="s">
        <v>2</v>
      </c>
      <c r="E7" s="361"/>
      <c r="F7" s="369"/>
      <c r="G7" s="369"/>
      <c r="H7" s="362"/>
      <c r="I7" s="29"/>
      <c r="J7" s="29"/>
      <c r="K7" s="29"/>
      <c r="L7" s="29"/>
    </row>
    <row r="8" spans="1:12" s="13" customFormat="1" ht="16.5" customHeight="1">
      <c r="A8" s="144"/>
      <c r="B8" s="651" t="s">
        <v>544</v>
      </c>
      <c r="C8" s="652"/>
      <c r="D8" s="12" t="s">
        <v>115</v>
      </c>
      <c r="E8" s="365"/>
      <c r="F8" s="371"/>
      <c r="G8" s="371"/>
      <c r="H8" s="366"/>
      <c r="I8" s="31">
        <f>I9+I14</f>
        <v>302131</v>
      </c>
      <c r="J8" s="31">
        <f>J9+J14</f>
        <v>-15106</v>
      </c>
      <c r="K8" s="31">
        <f>K9+K14</f>
        <v>287025</v>
      </c>
      <c r="L8" s="31">
        <f>L9+L14</f>
        <v>287025</v>
      </c>
    </row>
    <row r="9" spans="1:12" s="13" customFormat="1" ht="16.5" customHeight="1">
      <c r="A9" s="144"/>
      <c r="B9" s="145"/>
      <c r="C9" s="39"/>
      <c r="D9" s="82" t="s">
        <v>116</v>
      </c>
      <c r="E9" s="367"/>
      <c r="F9" s="372"/>
      <c r="G9" s="372"/>
      <c r="H9" s="317"/>
      <c r="I9" s="83">
        <f>SUM(I10:I13)</f>
        <v>140631</v>
      </c>
      <c r="J9" s="83">
        <f>SUM(J10:J13)</f>
        <v>-7031</v>
      </c>
      <c r="K9" s="83">
        <f>SUM(K10:K13)</f>
        <v>133600</v>
      </c>
      <c r="L9" s="83">
        <f>SUM(L10:L13)</f>
        <v>133600</v>
      </c>
    </row>
    <row r="10" spans="1:13" s="20" customFormat="1" ht="28.5" customHeight="1">
      <c r="A10" s="17">
        <v>2115</v>
      </c>
      <c r="B10" s="24">
        <v>577</v>
      </c>
      <c r="C10" s="18">
        <v>577</v>
      </c>
      <c r="D10" s="25" t="s">
        <v>6</v>
      </c>
      <c r="E10" s="84" t="s">
        <v>549</v>
      </c>
      <c r="F10" s="84" t="s">
        <v>554</v>
      </c>
      <c r="G10" s="84" t="s">
        <v>554</v>
      </c>
      <c r="H10" s="84" t="s">
        <v>554</v>
      </c>
      <c r="I10" s="32">
        <v>11132</v>
      </c>
      <c r="J10" s="32">
        <f>K10-I10</f>
        <v>-557</v>
      </c>
      <c r="K10" s="32">
        <v>10575</v>
      </c>
      <c r="L10" s="32">
        <f>K10</f>
        <v>10575</v>
      </c>
      <c r="M10" s="541"/>
    </row>
    <row r="11" spans="1:13" s="20" customFormat="1" ht="33.75" customHeight="1">
      <c r="A11" s="17">
        <v>2115</v>
      </c>
      <c r="B11" s="331">
        <v>579</v>
      </c>
      <c r="C11" s="302">
        <v>579</v>
      </c>
      <c r="D11" s="506" t="s">
        <v>596</v>
      </c>
      <c r="E11" s="84" t="s">
        <v>549</v>
      </c>
      <c r="F11" s="84" t="s">
        <v>554</v>
      </c>
      <c r="G11" s="84" t="s">
        <v>554</v>
      </c>
      <c r="H11" s="84" t="s">
        <v>554</v>
      </c>
      <c r="I11" s="32">
        <v>127500</v>
      </c>
      <c r="J11" s="32">
        <f>K11-I11</f>
        <v>-6375</v>
      </c>
      <c r="K11" s="32">
        <v>121125</v>
      </c>
      <c r="L11" s="32">
        <f>K11</f>
        <v>121125</v>
      </c>
      <c r="M11" s="541"/>
    </row>
    <row r="12" spans="1:13" s="20" customFormat="1" ht="17.25" customHeight="1">
      <c r="A12" s="17">
        <v>2115</v>
      </c>
      <c r="B12" s="331">
        <v>587</v>
      </c>
      <c r="C12" s="302">
        <v>587</v>
      </c>
      <c r="D12" s="294" t="s">
        <v>9</v>
      </c>
      <c r="E12" s="84" t="s">
        <v>549</v>
      </c>
      <c r="F12" s="84" t="s">
        <v>554</v>
      </c>
      <c r="G12" s="84" t="s">
        <v>554</v>
      </c>
      <c r="H12" s="84" t="s">
        <v>554</v>
      </c>
      <c r="I12" s="32">
        <v>1999</v>
      </c>
      <c r="J12" s="32">
        <f>K12-I12</f>
        <v>-99</v>
      </c>
      <c r="K12" s="32">
        <v>1900</v>
      </c>
      <c r="L12" s="32">
        <f>K12</f>
        <v>1900</v>
      </c>
      <c r="M12" s="541"/>
    </row>
    <row r="13" spans="1:13" s="20" customFormat="1" ht="16.5" customHeight="1">
      <c r="A13" s="17">
        <v>2115</v>
      </c>
      <c r="B13" s="331">
        <v>589</v>
      </c>
      <c r="C13" s="302">
        <v>589</v>
      </c>
      <c r="D13" s="294" t="s">
        <v>18</v>
      </c>
      <c r="E13" s="84" t="s">
        <v>549</v>
      </c>
      <c r="F13" s="84" t="s">
        <v>554</v>
      </c>
      <c r="G13" s="84" t="s">
        <v>554</v>
      </c>
      <c r="H13" s="84" t="s">
        <v>554</v>
      </c>
      <c r="I13" s="32">
        <v>0</v>
      </c>
      <c r="J13" s="32">
        <f>K13-I13</f>
        <v>0</v>
      </c>
      <c r="K13" s="32">
        <v>0</v>
      </c>
      <c r="L13" s="32">
        <f>K13</f>
        <v>0</v>
      </c>
      <c r="M13" s="541"/>
    </row>
    <row r="14" spans="1:13" s="13" customFormat="1" ht="16.5" customHeight="1">
      <c r="A14" s="146"/>
      <c r="B14" s="721"/>
      <c r="C14" s="722"/>
      <c r="D14" s="16" t="s">
        <v>117</v>
      </c>
      <c r="E14" s="396"/>
      <c r="F14" s="397"/>
      <c r="G14" s="397"/>
      <c r="H14" s="398"/>
      <c r="I14" s="33">
        <f>I15</f>
        <v>161500</v>
      </c>
      <c r="J14" s="33">
        <f>J15</f>
        <v>-8075</v>
      </c>
      <c r="K14" s="33">
        <f>K15</f>
        <v>153425</v>
      </c>
      <c r="L14" s="33">
        <f>L15</f>
        <v>153425</v>
      </c>
      <c r="M14" s="541"/>
    </row>
    <row r="15" spans="1:13" s="20" customFormat="1" ht="43.5" customHeight="1">
      <c r="A15" s="115">
        <v>2120</v>
      </c>
      <c r="B15" s="24">
        <v>583</v>
      </c>
      <c r="C15" s="18">
        <v>583</v>
      </c>
      <c r="D15" s="294" t="s">
        <v>575</v>
      </c>
      <c r="E15" s="84" t="s">
        <v>552</v>
      </c>
      <c r="F15" s="84" t="s">
        <v>554</v>
      </c>
      <c r="G15" s="84" t="s">
        <v>554</v>
      </c>
      <c r="H15" s="84" t="s">
        <v>554</v>
      </c>
      <c r="I15" s="32">
        <v>161500</v>
      </c>
      <c r="J15" s="32">
        <f>K15-I15</f>
        <v>-8075</v>
      </c>
      <c r="K15" s="32">
        <v>153425</v>
      </c>
      <c r="L15" s="32">
        <f>K15</f>
        <v>153425</v>
      </c>
      <c r="M15" s="541"/>
    </row>
    <row r="16" spans="2:13" ht="16.5" customHeight="1">
      <c r="B16" s="651" t="s">
        <v>547</v>
      </c>
      <c r="C16" s="652"/>
      <c r="D16" s="482" t="s">
        <v>428</v>
      </c>
      <c r="E16" s="389"/>
      <c r="F16" s="389"/>
      <c r="G16" s="389"/>
      <c r="H16" s="390"/>
      <c r="I16" s="162">
        <f>I17</f>
        <v>5000</v>
      </c>
      <c r="J16" s="162">
        <f>J17</f>
        <v>0</v>
      </c>
      <c r="K16" s="162">
        <f>K17</f>
        <v>5000</v>
      </c>
      <c r="L16" s="162">
        <f>L17</f>
        <v>5000</v>
      </c>
      <c r="M16" s="541"/>
    </row>
    <row r="17" spans="2:12" ht="16.5" customHeight="1">
      <c r="B17" s="268"/>
      <c r="C17" s="150"/>
      <c r="D17" s="483" t="s">
        <v>429</v>
      </c>
      <c r="E17" s="391"/>
      <c r="F17" s="391"/>
      <c r="G17" s="391"/>
      <c r="H17" s="392"/>
      <c r="I17" s="63">
        <f>SUM(I18:I18)</f>
        <v>5000</v>
      </c>
      <c r="J17" s="63">
        <f>SUM(J18:J18)</f>
        <v>0</v>
      </c>
      <c r="K17" s="63">
        <f>SUM(K18:K18)</f>
        <v>5000</v>
      </c>
      <c r="L17" s="63">
        <f>SUM(L18:L18)</f>
        <v>5000</v>
      </c>
    </row>
    <row r="18" spans="2:12" ht="16.5" customHeight="1">
      <c r="B18" s="269">
        <v>879</v>
      </c>
      <c r="C18" s="1">
        <v>879</v>
      </c>
      <c r="D18" s="484" t="s">
        <v>316</v>
      </c>
      <c r="E18" s="84" t="s">
        <v>548</v>
      </c>
      <c r="F18" s="189">
        <v>1</v>
      </c>
      <c r="G18" s="189">
        <v>1</v>
      </c>
      <c r="H18" s="189">
        <v>1</v>
      </c>
      <c r="I18" s="32">
        <v>5000</v>
      </c>
      <c r="J18" s="32">
        <f>K18-I18</f>
        <v>0</v>
      </c>
      <c r="K18" s="32">
        <v>5000</v>
      </c>
      <c r="L18" s="32">
        <f>K18</f>
        <v>5000</v>
      </c>
    </row>
    <row r="19" ht="7.5" customHeight="1">
      <c r="C19" s="6"/>
    </row>
    <row r="20" ht="7.5" customHeight="1">
      <c r="C20" s="6"/>
    </row>
    <row r="21" spans="2:12" s="64" customFormat="1" ht="30" customHeight="1">
      <c r="B21" s="351"/>
      <c r="C21" s="720"/>
      <c r="D21" s="720"/>
      <c r="E21" s="503"/>
      <c r="F21" s="503"/>
      <c r="G21" s="503"/>
      <c r="H21" s="503"/>
      <c r="I21" s="503"/>
      <c r="J21" s="549" t="s">
        <v>685</v>
      </c>
      <c r="K21" s="503"/>
      <c r="L21" s="503"/>
    </row>
    <row r="22" spans="1:12" s="299" customFormat="1" ht="18.75" customHeight="1">
      <c r="A22" s="298"/>
      <c r="B22" s="680" t="s">
        <v>654</v>
      </c>
      <c r="C22" s="680"/>
      <c r="D22" s="498" t="s">
        <v>616</v>
      </c>
      <c r="E22" s="49"/>
      <c r="F22" s="49"/>
      <c r="G22" s="49"/>
      <c r="H22" s="80"/>
      <c r="I22" s="499">
        <f>SUM(I23:I24)</f>
        <v>11132</v>
      </c>
      <c r="J22" s="499">
        <f>SUM(J23:J24)</f>
        <v>13096.62</v>
      </c>
      <c r="K22" s="499">
        <f>SUM(K23:K24)</f>
        <v>10575</v>
      </c>
      <c r="L22" s="499">
        <f>SUM(L23:L24)</f>
        <v>10575</v>
      </c>
    </row>
    <row r="23" spans="2:12" ht="26.25" customHeight="1">
      <c r="B23" s="101"/>
      <c r="C23" s="36"/>
      <c r="D23" s="36" t="s">
        <v>644</v>
      </c>
      <c r="E23" s="36"/>
      <c r="F23" s="36"/>
      <c r="G23" s="36"/>
      <c r="H23" s="507"/>
      <c r="I23" s="500">
        <v>11132</v>
      </c>
      <c r="J23" s="497">
        <v>13096.62</v>
      </c>
      <c r="K23" s="500">
        <v>10575</v>
      </c>
      <c r="L23" s="500">
        <f>K23</f>
        <v>10575</v>
      </c>
    </row>
    <row r="24" spans="1:12" s="310" customFormat="1" ht="25.5" customHeight="1">
      <c r="A24" s="309"/>
      <c r="B24" s="101"/>
      <c r="C24" s="34"/>
      <c r="D24" s="34" t="s">
        <v>618</v>
      </c>
      <c r="E24" s="49"/>
      <c r="F24" s="49"/>
      <c r="G24" s="49"/>
      <c r="H24" s="80"/>
      <c r="I24" s="500">
        <v>0</v>
      </c>
      <c r="J24" s="500"/>
      <c r="K24" s="500">
        <v>0</v>
      </c>
      <c r="L24" s="500">
        <v>0</v>
      </c>
    </row>
  </sheetData>
  <sheetProtection/>
  <mergeCells count="19">
    <mergeCell ref="B22:C22"/>
    <mergeCell ref="C21:D21"/>
    <mergeCell ref="B1:C2"/>
    <mergeCell ref="I1:I4"/>
    <mergeCell ref="J1:J4"/>
    <mergeCell ref="B14:C14"/>
    <mergeCell ref="B16:C16"/>
    <mergeCell ref="D1:D4"/>
    <mergeCell ref="E1:H2"/>
    <mergeCell ref="E3:E4"/>
    <mergeCell ref="K3:K4"/>
    <mergeCell ref="L3:L4"/>
    <mergeCell ref="B5:C7"/>
    <mergeCell ref="B8:C8"/>
    <mergeCell ref="A1:A4"/>
    <mergeCell ref="F3:H3"/>
    <mergeCell ref="B3:B4"/>
    <mergeCell ref="C3:C4"/>
    <mergeCell ref="K1:L2"/>
  </mergeCells>
  <printOptions/>
  <pageMargins left="0.7874015748031497" right="0.7874015748031497" top="0.7874015748031497" bottom="0.7874015748031497" header="0.31496062992125984" footer="0.31496062992125984"/>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sheetPr>
    <tabColor theme="0"/>
  </sheetPr>
  <dimension ref="A1:L40"/>
  <sheetViews>
    <sheetView showGridLines="0" zoomScale="90" zoomScaleNormal="90" zoomScalePageLayoutView="0" workbookViewId="0" topLeftCell="A1">
      <selection activeCell="K1" sqref="K1:L2"/>
    </sheetView>
  </sheetViews>
  <sheetFormatPr defaultColWidth="9.140625" defaultRowHeight="12.75"/>
  <cols>
    <col min="1" max="1" width="9.140625" style="70" customWidth="1"/>
    <col min="2" max="2" width="5.7109375" style="124" customWidth="1"/>
    <col min="3" max="3" width="5.7109375" style="13" customWidth="1"/>
    <col min="4" max="4" width="70.7109375" style="9" customWidth="1"/>
    <col min="5" max="8" width="4.7109375" style="69" customWidth="1"/>
    <col min="9" max="12" width="15.7109375" style="69" customWidth="1"/>
    <col min="13"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s="52" customFormat="1" ht="46.5" customHeight="1">
      <c r="A5" s="345"/>
      <c r="B5" s="702">
        <v>11</v>
      </c>
      <c r="C5" s="703"/>
      <c r="D5" s="147" t="s">
        <v>118</v>
      </c>
      <c r="E5" s="421"/>
      <c r="F5" s="422"/>
      <c r="G5" s="422"/>
      <c r="H5" s="423"/>
      <c r="I5" s="148">
        <f>I8+I23</f>
        <v>8297803</v>
      </c>
      <c r="J5" s="148">
        <f>J8+J23</f>
        <v>-414890</v>
      </c>
      <c r="K5" s="148">
        <f>K8+K23</f>
        <v>7882913</v>
      </c>
      <c r="L5" s="148">
        <f>L8+L23</f>
        <v>7882913</v>
      </c>
    </row>
    <row r="6" spans="1:12" ht="34.5" customHeight="1">
      <c r="A6" s="347"/>
      <c r="B6" s="704"/>
      <c r="C6" s="705"/>
      <c r="D6" s="26" t="s">
        <v>1</v>
      </c>
      <c r="E6" s="399"/>
      <c r="F6" s="400"/>
      <c r="G6" s="400"/>
      <c r="H6" s="401"/>
      <c r="I6" s="35"/>
      <c r="J6" s="35"/>
      <c r="K6" s="35"/>
      <c r="L6" s="35"/>
    </row>
    <row r="7" spans="1:12" ht="19.5" customHeight="1">
      <c r="A7" s="347"/>
      <c r="B7" s="704"/>
      <c r="C7" s="705"/>
      <c r="D7" s="27" t="s">
        <v>2</v>
      </c>
      <c r="E7" s="399"/>
      <c r="F7" s="400"/>
      <c r="G7" s="400"/>
      <c r="H7" s="401"/>
      <c r="I7" s="35"/>
      <c r="J7" s="35"/>
      <c r="K7" s="35"/>
      <c r="L7" s="35"/>
    </row>
    <row r="8" spans="1:12" s="13" customFormat="1" ht="16.5" customHeight="1">
      <c r="A8" s="144"/>
      <c r="B8" s="651" t="s">
        <v>544</v>
      </c>
      <c r="C8" s="652"/>
      <c r="D8" s="12" t="s">
        <v>119</v>
      </c>
      <c r="E8" s="365"/>
      <c r="F8" s="371"/>
      <c r="G8" s="371"/>
      <c r="H8" s="366"/>
      <c r="I8" s="31">
        <f>I9+I19</f>
        <v>8297803</v>
      </c>
      <c r="J8" s="31">
        <f>J9+J19</f>
        <v>-414890</v>
      </c>
      <c r="K8" s="31">
        <f>K9+K19</f>
        <v>7882913</v>
      </c>
      <c r="L8" s="31">
        <f>L9+L19</f>
        <v>7882913</v>
      </c>
    </row>
    <row r="9" spans="1:12" s="13" customFormat="1" ht="16.5" customHeight="1">
      <c r="A9" s="144"/>
      <c r="B9" s="145"/>
      <c r="C9" s="39"/>
      <c r="D9" s="82" t="s">
        <v>120</v>
      </c>
      <c r="E9" s="367"/>
      <c r="F9" s="372"/>
      <c r="G9" s="372"/>
      <c r="H9" s="317"/>
      <c r="I9" s="83">
        <f>SUM(I10:I18)</f>
        <v>5025303</v>
      </c>
      <c r="J9" s="83">
        <f>SUM(J10:J18)</f>
        <v>-21053</v>
      </c>
      <c r="K9" s="83">
        <f>SUM(K10:K18)</f>
        <v>5004250</v>
      </c>
      <c r="L9" s="83">
        <f>SUM(L10:L18)</f>
        <v>5004250</v>
      </c>
    </row>
    <row r="10" spans="1:12" s="20" customFormat="1" ht="24.75" customHeight="1">
      <c r="A10" s="17">
        <v>2115</v>
      </c>
      <c r="B10" s="24">
        <v>600</v>
      </c>
      <c r="C10" s="18">
        <v>600</v>
      </c>
      <c r="D10" s="19" t="s">
        <v>6</v>
      </c>
      <c r="E10" s="84" t="s">
        <v>549</v>
      </c>
      <c r="F10" s="84" t="s">
        <v>554</v>
      </c>
      <c r="G10" s="84" t="s">
        <v>554</v>
      </c>
      <c r="H10" s="84" t="s">
        <v>554</v>
      </c>
      <c r="I10" s="32">
        <v>30303</v>
      </c>
      <c r="J10" s="32">
        <f>K10-I10</f>
        <v>-15303</v>
      </c>
      <c r="K10" s="32">
        <v>15000</v>
      </c>
      <c r="L10" s="32">
        <f>K10</f>
        <v>15000</v>
      </c>
    </row>
    <row r="11" spans="1:12" s="20" customFormat="1" ht="16.5" customHeight="1">
      <c r="A11" s="17">
        <v>2120</v>
      </c>
      <c r="B11" s="189">
        <v>613</v>
      </c>
      <c r="C11" s="1">
        <v>613</v>
      </c>
      <c r="D11" s="25" t="s">
        <v>121</v>
      </c>
      <c r="E11" s="84" t="s">
        <v>549</v>
      </c>
      <c r="F11" s="84" t="s">
        <v>554</v>
      </c>
      <c r="G11" s="84" t="s">
        <v>554</v>
      </c>
      <c r="H11" s="84" t="s">
        <v>554</v>
      </c>
      <c r="I11" s="32">
        <v>945000</v>
      </c>
      <c r="J11" s="32">
        <f aca="true" t="shared" si="0" ref="J11:J22">K11-I11</f>
        <v>0</v>
      </c>
      <c r="K11" s="32">
        <v>945000</v>
      </c>
      <c r="L11" s="32">
        <f aca="true" t="shared" si="1" ref="L11:L22">K11</f>
        <v>945000</v>
      </c>
    </row>
    <row r="12" spans="1:12" s="20" customFormat="1" ht="26.25" customHeight="1">
      <c r="A12" s="17">
        <v>2120</v>
      </c>
      <c r="B12" s="189">
        <v>614</v>
      </c>
      <c r="C12" s="1">
        <v>614</v>
      </c>
      <c r="D12" s="25" t="s">
        <v>122</v>
      </c>
      <c r="E12" s="84" t="s">
        <v>549</v>
      </c>
      <c r="F12" s="84" t="s">
        <v>554</v>
      </c>
      <c r="G12" s="84" t="s">
        <v>554</v>
      </c>
      <c r="H12" s="84" t="s">
        <v>554</v>
      </c>
      <c r="I12" s="32">
        <v>1615000</v>
      </c>
      <c r="J12" s="32">
        <f t="shared" si="0"/>
        <v>0</v>
      </c>
      <c r="K12" s="32">
        <v>1615000</v>
      </c>
      <c r="L12" s="32">
        <f t="shared" si="1"/>
        <v>1615000</v>
      </c>
    </row>
    <row r="13" spans="1:12" s="20" customFormat="1" ht="33" customHeight="1">
      <c r="A13" s="17">
        <v>2120</v>
      </c>
      <c r="B13" s="189">
        <v>621</v>
      </c>
      <c r="C13" s="1">
        <v>621</v>
      </c>
      <c r="D13" s="25" t="s">
        <v>123</v>
      </c>
      <c r="E13" s="84" t="s">
        <v>549</v>
      </c>
      <c r="F13" s="84" t="s">
        <v>554</v>
      </c>
      <c r="G13" s="84" t="s">
        <v>554</v>
      </c>
      <c r="H13" s="84" t="s">
        <v>554</v>
      </c>
      <c r="I13" s="32">
        <v>930000</v>
      </c>
      <c r="J13" s="32">
        <f t="shared" si="0"/>
        <v>0</v>
      </c>
      <c r="K13" s="32">
        <v>930000</v>
      </c>
      <c r="L13" s="32">
        <f t="shared" si="1"/>
        <v>930000</v>
      </c>
    </row>
    <row r="14" spans="1:12" s="20" customFormat="1" ht="33" customHeight="1">
      <c r="A14" s="17">
        <v>2115</v>
      </c>
      <c r="B14" s="189">
        <v>622</v>
      </c>
      <c r="C14" s="1">
        <v>622</v>
      </c>
      <c r="D14" s="25" t="s">
        <v>124</v>
      </c>
      <c r="E14" s="84" t="s">
        <v>549</v>
      </c>
      <c r="F14" s="84" t="s">
        <v>554</v>
      </c>
      <c r="G14" s="84" t="s">
        <v>554</v>
      </c>
      <c r="H14" s="84" t="s">
        <v>554</v>
      </c>
      <c r="I14" s="32">
        <v>30000</v>
      </c>
      <c r="J14" s="32">
        <f t="shared" si="0"/>
        <v>-1500</v>
      </c>
      <c r="K14" s="32">
        <v>28500</v>
      </c>
      <c r="L14" s="32">
        <f t="shared" si="1"/>
        <v>28500</v>
      </c>
    </row>
    <row r="15" spans="1:12" s="20" customFormat="1" ht="22.5" customHeight="1">
      <c r="A15" s="17">
        <v>2115</v>
      </c>
      <c r="B15" s="256">
        <v>623</v>
      </c>
      <c r="C15" s="58">
        <v>623</v>
      </c>
      <c r="D15" s="297" t="s">
        <v>16</v>
      </c>
      <c r="E15" s="84" t="s">
        <v>549</v>
      </c>
      <c r="F15" s="84" t="s">
        <v>554</v>
      </c>
      <c r="G15" s="84" t="s">
        <v>554</v>
      </c>
      <c r="H15" s="84" t="s">
        <v>554</v>
      </c>
      <c r="I15" s="32">
        <v>0</v>
      </c>
      <c r="J15" s="32">
        <f t="shared" si="0"/>
        <v>0</v>
      </c>
      <c r="K15" s="32">
        <v>0</v>
      </c>
      <c r="L15" s="32">
        <f t="shared" si="1"/>
        <v>0</v>
      </c>
    </row>
    <row r="16" spans="1:12" s="20" customFormat="1" ht="18.75" customHeight="1">
      <c r="A16" s="17">
        <v>2115</v>
      </c>
      <c r="B16" s="24">
        <v>633</v>
      </c>
      <c r="C16" s="18">
        <v>633</v>
      </c>
      <c r="D16" s="91" t="s">
        <v>18</v>
      </c>
      <c r="E16" s="84" t="s">
        <v>549</v>
      </c>
      <c r="F16" s="84" t="s">
        <v>554</v>
      </c>
      <c r="G16" s="84" t="s">
        <v>554</v>
      </c>
      <c r="H16" s="84" t="s">
        <v>554</v>
      </c>
      <c r="I16" s="32">
        <v>0</v>
      </c>
      <c r="J16" s="32">
        <f t="shared" si="0"/>
        <v>0</v>
      </c>
      <c r="K16" s="32">
        <v>0</v>
      </c>
      <c r="L16" s="32">
        <f t="shared" si="1"/>
        <v>0</v>
      </c>
    </row>
    <row r="17" spans="1:12" s="20" customFormat="1" ht="27" customHeight="1">
      <c r="A17" s="17">
        <v>2120</v>
      </c>
      <c r="B17" s="189">
        <v>639</v>
      </c>
      <c r="C17" s="1">
        <v>639</v>
      </c>
      <c r="D17" s="25" t="s">
        <v>125</v>
      </c>
      <c r="E17" s="84" t="s">
        <v>549</v>
      </c>
      <c r="F17" s="84" t="s">
        <v>554</v>
      </c>
      <c r="G17" s="84" t="s">
        <v>554</v>
      </c>
      <c r="H17" s="84" t="s">
        <v>554</v>
      </c>
      <c r="I17" s="32">
        <v>1390000</v>
      </c>
      <c r="J17" s="32">
        <f t="shared" si="0"/>
        <v>0</v>
      </c>
      <c r="K17" s="32">
        <v>1390000</v>
      </c>
      <c r="L17" s="32">
        <f t="shared" si="1"/>
        <v>1390000</v>
      </c>
    </row>
    <row r="18" spans="1:12" s="20" customFormat="1" ht="38.25" customHeight="1">
      <c r="A18" s="17">
        <v>2115</v>
      </c>
      <c r="B18" s="24">
        <v>642</v>
      </c>
      <c r="C18" s="18">
        <v>642</v>
      </c>
      <c r="D18" s="25" t="s">
        <v>126</v>
      </c>
      <c r="E18" s="84" t="s">
        <v>549</v>
      </c>
      <c r="F18" s="84" t="s">
        <v>554</v>
      </c>
      <c r="G18" s="84" t="s">
        <v>554</v>
      </c>
      <c r="H18" s="84" t="s">
        <v>554</v>
      </c>
      <c r="I18" s="32">
        <v>85000</v>
      </c>
      <c r="J18" s="32">
        <f t="shared" si="0"/>
        <v>-4250</v>
      </c>
      <c r="K18" s="32">
        <v>80750</v>
      </c>
      <c r="L18" s="32">
        <f t="shared" si="1"/>
        <v>80750</v>
      </c>
    </row>
    <row r="19" spans="1:12" s="20" customFormat="1" ht="16.5" customHeight="1">
      <c r="A19" s="154"/>
      <c r="B19" s="188"/>
      <c r="C19" s="150"/>
      <c r="D19" s="62" t="s">
        <v>127</v>
      </c>
      <c r="E19" s="424"/>
      <c r="F19" s="425"/>
      <c r="G19" s="425"/>
      <c r="H19" s="426"/>
      <c r="I19" s="151">
        <f>SUM(I20:I22)</f>
        <v>3272500</v>
      </c>
      <c r="J19" s="151">
        <f>SUM(J20:J22)</f>
        <v>-393837</v>
      </c>
      <c r="K19" s="151">
        <f>SUM(K20:K22)</f>
        <v>2878663</v>
      </c>
      <c r="L19" s="151">
        <f>SUM(L20:L22)</f>
        <v>2878663</v>
      </c>
    </row>
    <row r="20" spans="1:12" s="20" customFormat="1" ht="32.25" customHeight="1">
      <c r="A20" s="17">
        <v>2115</v>
      </c>
      <c r="B20" s="189">
        <v>631</v>
      </c>
      <c r="C20" s="1">
        <v>631</v>
      </c>
      <c r="D20" s="91" t="s">
        <v>128</v>
      </c>
      <c r="E20" s="84" t="s">
        <v>563</v>
      </c>
      <c r="F20" s="84" t="s">
        <v>554</v>
      </c>
      <c r="G20" s="84" t="s">
        <v>554</v>
      </c>
      <c r="H20" s="84" t="s">
        <v>554</v>
      </c>
      <c r="I20" s="32">
        <v>0</v>
      </c>
      <c r="J20" s="32">
        <f t="shared" si="0"/>
        <v>0</v>
      </c>
      <c r="K20" s="32">
        <v>0</v>
      </c>
      <c r="L20" s="32">
        <f t="shared" si="1"/>
        <v>0</v>
      </c>
    </row>
    <row r="21" spans="1:12" s="20" customFormat="1" ht="39" customHeight="1">
      <c r="A21" s="17">
        <v>2120</v>
      </c>
      <c r="B21" s="189">
        <v>632</v>
      </c>
      <c r="C21" s="1">
        <v>632</v>
      </c>
      <c r="D21" s="25" t="s">
        <v>129</v>
      </c>
      <c r="E21" s="84" t="s">
        <v>555</v>
      </c>
      <c r="F21" s="84" t="s">
        <v>554</v>
      </c>
      <c r="G21" s="84" t="s">
        <v>554</v>
      </c>
      <c r="H21" s="84" t="s">
        <v>554</v>
      </c>
      <c r="I21" s="32">
        <v>3272500</v>
      </c>
      <c r="J21" s="32">
        <f t="shared" si="0"/>
        <v>-393837</v>
      </c>
      <c r="K21" s="32">
        <v>2878663</v>
      </c>
      <c r="L21" s="32">
        <f t="shared" si="1"/>
        <v>2878663</v>
      </c>
    </row>
    <row r="22" spans="1:12" s="20" customFormat="1" ht="42.75" customHeight="1">
      <c r="A22" s="17"/>
      <c r="B22" s="189">
        <v>634</v>
      </c>
      <c r="C22" s="1">
        <v>634</v>
      </c>
      <c r="D22" s="25" t="s">
        <v>527</v>
      </c>
      <c r="E22" s="84" t="s">
        <v>555</v>
      </c>
      <c r="F22" s="84" t="s">
        <v>568</v>
      </c>
      <c r="G22" s="84" t="s">
        <v>562</v>
      </c>
      <c r="H22" s="84" t="s">
        <v>554</v>
      </c>
      <c r="I22" s="32">
        <v>0</v>
      </c>
      <c r="J22" s="32">
        <f t="shared" si="0"/>
        <v>0</v>
      </c>
      <c r="K22" s="32">
        <v>0</v>
      </c>
      <c r="L22" s="32">
        <f t="shared" si="1"/>
        <v>0</v>
      </c>
    </row>
    <row r="23" spans="1:12" s="20" customFormat="1" ht="16.5" customHeight="1">
      <c r="A23" s="154"/>
      <c r="B23" s="651" t="s">
        <v>546</v>
      </c>
      <c r="C23" s="652"/>
      <c r="D23" s="121" t="s">
        <v>130</v>
      </c>
      <c r="E23" s="427"/>
      <c r="F23" s="428"/>
      <c r="G23" s="428"/>
      <c r="H23" s="429"/>
      <c r="I23" s="152">
        <f aca="true" t="shared" si="2" ref="I23:L24">I24</f>
        <v>0</v>
      </c>
      <c r="J23" s="152">
        <f t="shared" si="2"/>
        <v>0</v>
      </c>
      <c r="K23" s="152">
        <f t="shared" si="2"/>
        <v>0</v>
      </c>
      <c r="L23" s="152">
        <f t="shared" si="2"/>
        <v>0</v>
      </c>
    </row>
    <row r="24" spans="1:12" s="20" customFormat="1" ht="16.5" customHeight="1">
      <c r="A24" s="154"/>
      <c r="B24" s="188"/>
      <c r="C24" s="150"/>
      <c r="D24" s="62" t="s">
        <v>131</v>
      </c>
      <c r="E24" s="424"/>
      <c r="F24" s="425"/>
      <c r="G24" s="425"/>
      <c r="H24" s="426"/>
      <c r="I24" s="151">
        <f t="shared" si="2"/>
        <v>0</v>
      </c>
      <c r="J24" s="151">
        <f t="shared" si="2"/>
        <v>0</v>
      </c>
      <c r="K24" s="151">
        <f t="shared" si="2"/>
        <v>0</v>
      </c>
      <c r="L24" s="151">
        <f t="shared" si="2"/>
        <v>0</v>
      </c>
    </row>
    <row r="25" spans="1:12" s="20" customFormat="1" ht="27" customHeight="1">
      <c r="A25" s="17">
        <v>2115</v>
      </c>
      <c r="B25" s="24">
        <v>941</v>
      </c>
      <c r="C25" s="18">
        <v>941</v>
      </c>
      <c r="D25" s="25" t="s">
        <v>132</v>
      </c>
      <c r="E25" s="84" t="s">
        <v>553</v>
      </c>
      <c r="F25" s="84" t="s">
        <v>554</v>
      </c>
      <c r="G25" s="84" t="s">
        <v>554</v>
      </c>
      <c r="H25" s="84" t="s">
        <v>554</v>
      </c>
      <c r="I25" s="32">
        <v>0</v>
      </c>
      <c r="J25" s="32">
        <f>K25-I25</f>
        <v>0</v>
      </c>
      <c r="K25" s="32">
        <v>0</v>
      </c>
      <c r="L25" s="32">
        <f>K25</f>
        <v>0</v>
      </c>
    </row>
    <row r="26" spans="2:12" ht="16.5" customHeight="1">
      <c r="B26" s="651" t="s">
        <v>547</v>
      </c>
      <c r="C26" s="652"/>
      <c r="D26" s="482" t="s">
        <v>430</v>
      </c>
      <c r="E26" s="389"/>
      <c r="F26" s="389"/>
      <c r="G26" s="389"/>
      <c r="H26" s="390"/>
      <c r="I26" s="162">
        <f>I27</f>
        <v>5000</v>
      </c>
      <c r="J26" s="162">
        <f>J27</f>
        <v>0</v>
      </c>
      <c r="K26" s="162">
        <f>K27</f>
        <v>5000</v>
      </c>
      <c r="L26" s="162">
        <f>L27</f>
        <v>5000</v>
      </c>
    </row>
    <row r="27" spans="2:12" ht="16.5" customHeight="1">
      <c r="B27" s="268"/>
      <c r="C27" s="150"/>
      <c r="D27" s="483" t="s">
        <v>431</v>
      </c>
      <c r="E27" s="391"/>
      <c r="F27" s="391"/>
      <c r="G27" s="391"/>
      <c r="H27" s="392"/>
      <c r="I27" s="63">
        <f>SUM(I28:I28)</f>
        <v>5000</v>
      </c>
      <c r="J27" s="63">
        <f>SUM(J28:J28)</f>
        <v>0</v>
      </c>
      <c r="K27" s="63">
        <f>SUM(K28:K28)</f>
        <v>5000</v>
      </c>
      <c r="L27" s="63">
        <f>SUM(L28:L28)</f>
        <v>5000</v>
      </c>
    </row>
    <row r="28" spans="2:12" ht="16.5" customHeight="1">
      <c r="B28" s="269">
        <v>895</v>
      </c>
      <c r="C28" s="1">
        <v>895</v>
      </c>
      <c r="D28" s="484" t="s">
        <v>316</v>
      </c>
      <c r="E28" s="84" t="s">
        <v>548</v>
      </c>
      <c r="F28" s="189">
        <v>1</v>
      </c>
      <c r="G28" s="189">
        <v>1</v>
      </c>
      <c r="H28" s="189">
        <v>1</v>
      </c>
      <c r="I28" s="32">
        <v>5000</v>
      </c>
      <c r="J28" s="32">
        <f>K28-I28</f>
        <v>0</v>
      </c>
      <c r="K28" s="32">
        <v>5000</v>
      </c>
      <c r="L28" s="32">
        <f>K28</f>
        <v>5000</v>
      </c>
    </row>
    <row r="29" spans="1:12" s="34" customFormat="1" ht="15.75" customHeight="1">
      <c r="A29" s="46"/>
      <c r="B29" s="73"/>
      <c r="C29" s="51"/>
      <c r="E29" s="49"/>
      <c r="F29" s="49"/>
      <c r="G29" s="49"/>
      <c r="H29" s="49"/>
      <c r="I29" s="49"/>
      <c r="J29" s="49"/>
      <c r="K29" s="49"/>
      <c r="L29" s="49"/>
    </row>
    <row r="30" spans="1:12" s="34" customFormat="1" ht="15.75" customHeight="1">
      <c r="A30" s="46"/>
      <c r="B30" s="73"/>
      <c r="C30" s="51"/>
      <c r="E30" s="49"/>
      <c r="F30" s="49"/>
      <c r="G30" s="49"/>
      <c r="H30" s="49"/>
      <c r="I30" s="49"/>
      <c r="J30" s="49"/>
      <c r="K30" s="49"/>
      <c r="L30" s="49"/>
    </row>
    <row r="31" spans="1:12" s="34" customFormat="1" ht="15.75" customHeight="1">
      <c r="A31" s="46"/>
      <c r="B31" s="73"/>
      <c r="C31" s="51"/>
      <c r="E31" s="49"/>
      <c r="F31" s="49"/>
      <c r="G31" s="49"/>
      <c r="H31" s="49"/>
      <c r="I31" s="49"/>
      <c r="J31" s="549" t="s">
        <v>685</v>
      </c>
      <c r="K31" s="49"/>
      <c r="L31" s="49"/>
    </row>
    <row r="32" spans="1:12" s="80" customFormat="1" ht="21.75" customHeight="1">
      <c r="A32" s="100"/>
      <c r="B32" s="680" t="s">
        <v>655</v>
      </c>
      <c r="C32" s="680"/>
      <c r="D32" s="498" t="s">
        <v>616</v>
      </c>
      <c r="E32" s="34"/>
      <c r="F32" s="49"/>
      <c r="G32" s="49"/>
      <c r="I32" s="499">
        <f>SUM(I33:I36)</f>
        <v>30303</v>
      </c>
      <c r="J32" s="499">
        <f>SUM(J33:J36)</f>
        <v>20303.11</v>
      </c>
      <c r="K32" s="499">
        <f>SUM(K33:K36)</f>
        <v>15000</v>
      </c>
      <c r="L32" s="499">
        <f>SUM(L33:L36)</f>
        <v>15000</v>
      </c>
    </row>
    <row r="33" spans="1:12" s="80" customFormat="1" ht="16.5" customHeight="1">
      <c r="A33" s="100"/>
      <c r="B33" s="101"/>
      <c r="C33" s="34"/>
      <c r="D33" s="34" t="s">
        <v>625</v>
      </c>
      <c r="E33" s="34"/>
      <c r="F33" s="49"/>
      <c r="G33" s="49"/>
      <c r="I33" s="500">
        <v>20303</v>
      </c>
      <c r="J33" s="497">
        <v>20303.11</v>
      </c>
      <c r="K33" s="500">
        <v>15000</v>
      </c>
      <c r="L33" s="500">
        <f>K33</f>
        <v>15000</v>
      </c>
    </row>
    <row r="34" spans="1:12" s="80" customFormat="1" ht="16.5" customHeight="1">
      <c r="A34" s="100"/>
      <c r="B34" s="101"/>
      <c r="C34" s="34"/>
      <c r="D34" s="34" t="s">
        <v>630</v>
      </c>
      <c r="E34" s="34"/>
      <c r="F34" s="49"/>
      <c r="G34" s="49"/>
      <c r="I34" s="500">
        <v>10000</v>
      </c>
      <c r="J34" s="500"/>
      <c r="K34" s="500">
        <v>0</v>
      </c>
      <c r="L34" s="500">
        <v>0</v>
      </c>
    </row>
    <row r="35" spans="1:12" s="80" customFormat="1" ht="16.5" customHeight="1">
      <c r="A35" s="100"/>
      <c r="B35" s="101"/>
      <c r="C35" s="34"/>
      <c r="D35" s="34" t="s">
        <v>645</v>
      </c>
      <c r="E35" s="34"/>
      <c r="F35" s="49"/>
      <c r="G35" s="49"/>
      <c r="I35" s="500">
        <v>0</v>
      </c>
      <c r="J35" s="500"/>
      <c r="K35" s="500">
        <v>0</v>
      </c>
      <c r="L35" s="500">
        <v>0</v>
      </c>
    </row>
    <row r="36" spans="1:12" s="80" customFormat="1" ht="16.5" customHeight="1">
      <c r="A36" s="100"/>
      <c r="B36" s="101"/>
      <c r="C36" s="34"/>
      <c r="D36" s="34" t="s">
        <v>646</v>
      </c>
      <c r="E36" s="34"/>
      <c r="F36" s="49"/>
      <c r="G36" s="49"/>
      <c r="I36" s="500">
        <v>0</v>
      </c>
      <c r="J36" s="500"/>
      <c r="K36" s="500">
        <v>0</v>
      </c>
      <c r="L36" s="500">
        <v>0</v>
      </c>
    </row>
    <row r="38" spans="2:4" ht="12.75">
      <c r="B38" s="337"/>
      <c r="D38" s="284"/>
    </row>
    <row r="40" spans="2:4" ht="12.75">
      <c r="B40" s="337"/>
      <c r="D40" s="284"/>
    </row>
  </sheetData>
  <sheetProtection/>
  <mergeCells count="18">
    <mergeCell ref="A1:A4"/>
    <mergeCell ref="D1:D4"/>
    <mergeCell ref="E1:H2"/>
    <mergeCell ref="L3:L4"/>
    <mergeCell ref="B1:C2"/>
    <mergeCell ref="I1:I4"/>
    <mergeCell ref="J1:J4"/>
    <mergeCell ref="K3:K4"/>
    <mergeCell ref="E3:E4"/>
    <mergeCell ref="K1:L2"/>
    <mergeCell ref="F3:H3"/>
    <mergeCell ref="B3:B4"/>
    <mergeCell ref="C3:C4"/>
    <mergeCell ref="B32:C32"/>
    <mergeCell ref="B5:C7"/>
    <mergeCell ref="B8:C8"/>
    <mergeCell ref="B23:C23"/>
    <mergeCell ref="B26:C26"/>
  </mergeCells>
  <printOptions/>
  <pageMargins left="0.7874015748031497" right="0.7874015748031497" top="0.7874015748031497" bottom="0.7874015748031497" header="0.31496062992125984" footer="0.31496062992125984"/>
  <pageSetup horizontalDpi="300" verticalDpi="300" orientation="landscape" paperSize="9" scale="80" r:id="rId1"/>
  <rowBreaks count="1" manualBreakCount="1">
    <brk id="22" min="1" max="11" man="1"/>
  </rowBreaks>
</worksheet>
</file>

<file path=xl/worksheets/sheet15.xml><?xml version="1.0" encoding="utf-8"?>
<worksheet xmlns="http://schemas.openxmlformats.org/spreadsheetml/2006/main" xmlns:r="http://schemas.openxmlformats.org/officeDocument/2006/relationships">
  <sheetPr>
    <tabColor theme="0"/>
  </sheetPr>
  <dimension ref="A1:M86"/>
  <sheetViews>
    <sheetView showGridLines="0" zoomScale="90" zoomScaleNormal="90" workbookViewId="0" topLeftCell="A1">
      <selection activeCell="K1" sqref="K1:L2"/>
    </sheetView>
  </sheetViews>
  <sheetFormatPr defaultColWidth="9.140625" defaultRowHeight="12.75"/>
  <cols>
    <col min="1" max="1" width="11.421875" style="463" customWidth="1"/>
    <col min="2" max="2" width="5.7109375" style="140" customWidth="1"/>
    <col min="3" max="3" width="5.7109375" style="164" customWidth="1"/>
    <col min="4" max="4" width="70.7109375" style="9" customWidth="1"/>
    <col min="5" max="8" width="4.7109375" style="69" customWidth="1"/>
    <col min="9" max="11" width="15.7109375" style="69" customWidth="1"/>
    <col min="12" max="12" width="15.7109375" style="9" customWidth="1"/>
    <col min="13" max="13" width="27.8515625" style="69" customWidth="1"/>
    <col min="14" max="14" width="6.421875" style="9" customWidth="1"/>
    <col min="15" max="16384" width="9.140625" style="9" customWidth="1"/>
  </cols>
  <sheetData>
    <row r="1" spans="1:13" s="2" customFormat="1" ht="15" customHeight="1">
      <c r="A1" s="646" t="s">
        <v>674</v>
      </c>
      <c r="B1" s="673" t="s">
        <v>623</v>
      </c>
      <c r="C1" s="673"/>
      <c r="D1" s="653" t="s">
        <v>0</v>
      </c>
      <c r="E1" s="658" t="s">
        <v>539</v>
      </c>
      <c r="F1" s="659"/>
      <c r="G1" s="659"/>
      <c r="H1" s="660"/>
      <c r="I1" s="649" t="s">
        <v>537</v>
      </c>
      <c r="J1" s="649" t="s">
        <v>619</v>
      </c>
      <c r="K1" s="658" t="s">
        <v>622</v>
      </c>
      <c r="L1" s="660"/>
      <c r="M1" s="69"/>
    </row>
    <row r="2" spans="1:13" s="2" customFormat="1" ht="7.5" customHeight="1">
      <c r="A2" s="647"/>
      <c r="B2" s="673"/>
      <c r="C2" s="673"/>
      <c r="D2" s="654"/>
      <c r="E2" s="661"/>
      <c r="F2" s="662"/>
      <c r="G2" s="662"/>
      <c r="H2" s="663"/>
      <c r="I2" s="649"/>
      <c r="J2" s="649"/>
      <c r="K2" s="661"/>
      <c r="L2" s="663"/>
      <c r="M2" s="69"/>
    </row>
    <row r="3" spans="1:13" s="255" customFormat="1" ht="27.75" customHeight="1">
      <c r="A3" s="647"/>
      <c r="B3" s="656">
        <v>2015</v>
      </c>
      <c r="C3" s="656">
        <v>2016</v>
      </c>
      <c r="D3" s="654"/>
      <c r="E3" s="665" t="s">
        <v>543</v>
      </c>
      <c r="F3" s="649" t="s">
        <v>538</v>
      </c>
      <c r="G3" s="649"/>
      <c r="H3" s="649"/>
      <c r="I3" s="649"/>
      <c r="J3" s="649"/>
      <c r="K3" s="660" t="s">
        <v>620</v>
      </c>
      <c r="L3" s="665" t="s">
        <v>621</v>
      </c>
      <c r="M3" s="534"/>
    </row>
    <row r="4" spans="1:13" s="255" customFormat="1" ht="25.5" customHeight="1">
      <c r="A4" s="668"/>
      <c r="B4" s="657"/>
      <c r="C4" s="657"/>
      <c r="D4" s="655"/>
      <c r="E4" s="666"/>
      <c r="F4" s="358" t="s">
        <v>540</v>
      </c>
      <c r="G4" s="358" t="s">
        <v>541</v>
      </c>
      <c r="H4" s="358" t="s">
        <v>542</v>
      </c>
      <c r="I4" s="649"/>
      <c r="J4" s="649"/>
      <c r="K4" s="663"/>
      <c r="L4" s="666"/>
      <c r="M4" s="534"/>
    </row>
    <row r="5" spans="1:13" s="52" customFormat="1" ht="27" customHeight="1">
      <c r="A5" s="464"/>
      <c r="B5" s="669">
        <v>13</v>
      </c>
      <c r="C5" s="670"/>
      <c r="D5" s="155" t="s">
        <v>134</v>
      </c>
      <c r="E5" s="359"/>
      <c r="F5" s="368"/>
      <c r="G5" s="368"/>
      <c r="H5" s="360"/>
      <c r="I5" s="29">
        <f>I12+I63</f>
        <v>486075746</v>
      </c>
      <c r="J5" s="29">
        <f>J12+J63</f>
        <v>-31791941</v>
      </c>
      <c r="K5" s="29">
        <f>K12+K63</f>
        <v>454283805</v>
      </c>
      <c r="L5" s="29">
        <f>L12+L63</f>
        <v>454283805</v>
      </c>
      <c r="M5" s="582"/>
    </row>
    <row r="6" spans="1:13" s="52" customFormat="1" ht="28.5" customHeight="1">
      <c r="A6" s="465"/>
      <c r="B6" s="671"/>
      <c r="C6" s="672"/>
      <c r="D6" s="103" t="s">
        <v>1</v>
      </c>
      <c r="E6" s="361"/>
      <c r="F6" s="369"/>
      <c r="G6" s="369"/>
      <c r="H6" s="362"/>
      <c r="I6" s="29"/>
      <c r="J6" s="29"/>
      <c r="K6" s="29"/>
      <c r="L6" s="29"/>
      <c r="M6" s="582"/>
    </row>
    <row r="7" spans="1:13" s="52" customFormat="1" ht="14.25" customHeight="1">
      <c r="A7" s="465"/>
      <c r="B7" s="671"/>
      <c r="C7" s="672"/>
      <c r="D7" s="104" t="s">
        <v>2</v>
      </c>
      <c r="E7" s="361"/>
      <c r="F7" s="369"/>
      <c r="G7" s="369"/>
      <c r="H7" s="362"/>
      <c r="I7" s="29"/>
      <c r="J7" s="29"/>
      <c r="K7" s="29"/>
      <c r="L7" s="29"/>
      <c r="M7" s="582"/>
    </row>
    <row r="8" spans="1:12" s="52" customFormat="1" ht="15" customHeight="1" hidden="1">
      <c r="A8" s="465"/>
      <c r="B8" s="671"/>
      <c r="C8" s="672"/>
      <c r="D8" s="7" t="s">
        <v>11</v>
      </c>
      <c r="E8" s="361"/>
      <c r="F8" s="369"/>
      <c r="G8" s="369"/>
      <c r="H8" s="362"/>
      <c r="I8" s="29"/>
      <c r="J8" s="29"/>
      <c r="K8" s="29"/>
      <c r="L8" s="29"/>
    </row>
    <row r="9" spans="1:12" s="52" customFormat="1" ht="21" customHeight="1" hidden="1">
      <c r="A9" s="465"/>
      <c r="B9" s="671"/>
      <c r="C9" s="672"/>
      <c r="D9" s="10" t="s">
        <v>12</v>
      </c>
      <c r="E9" s="361"/>
      <c r="F9" s="369"/>
      <c r="G9" s="369"/>
      <c r="H9" s="362"/>
      <c r="I9" s="29"/>
      <c r="J9" s="29"/>
      <c r="K9" s="29"/>
      <c r="L9" s="29"/>
    </row>
    <row r="10" spans="1:12" ht="17.25" customHeight="1">
      <c r="A10" s="465"/>
      <c r="B10" s="671"/>
      <c r="C10" s="672"/>
      <c r="D10" s="26" t="s">
        <v>135</v>
      </c>
      <c r="E10" s="361"/>
      <c r="F10" s="369"/>
      <c r="G10" s="369"/>
      <c r="H10" s="362"/>
      <c r="I10" s="29"/>
      <c r="J10" s="29"/>
      <c r="K10" s="29"/>
      <c r="L10" s="29"/>
    </row>
    <row r="11" spans="1:12" ht="18.75" customHeight="1">
      <c r="A11" s="465"/>
      <c r="B11" s="671"/>
      <c r="C11" s="672"/>
      <c r="D11" s="27" t="s">
        <v>136</v>
      </c>
      <c r="E11" s="361"/>
      <c r="F11" s="369"/>
      <c r="G11" s="369"/>
      <c r="H11" s="362"/>
      <c r="I11" s="29"/>
      <c r="J11" s="29"/>
      <c r="K11" s="29"/>
      <c r="L11" s="29"/>
    </row>
    <row r="12" spans="1:13" s="13" customFormat="1" ht="16.5" customHeight="1">
      <c r="A12" s="459"/>
      <c r="B12" s="651" t="s">
        <v>544</v>
      </c>
      <c r="C12" s="652"/>
      <c r="D12" s="12" t="s">
        <v>137</v>
      </c>
      <c r="E12" s="430"/>
      <c r="F12" s="431"/>
      <c r="G12" s="431"/>
      <c r="H12" s="432"/>
      <c r="I12" s="156">
        <f>I13+I42</f>
        <v>247233792</v>
      </c>
      <c r="J12" s="156">
        <f>J13+J42</f>
        <v>-90136933</v>
      </c>
      <c r="K12" s="156">
        <f>K13+K42</f>
        <v>157096859</v>
      </c>
      <c r="L12" s="156">
        <f>L13+L42</f>
        <v>157096859</v>
      </c>
      <c r="M12" s="583"/>
    </row>
    <row r="13" spans="1:13" s="13" customFormat="1" ht="16.5" customHeight="1">
      <c r="A13" s="460"/>
      <c r="B13" s="157"/>
      <c r="C13" s="153"/>
      <c r="D13" s="16" t="s">
        <v>138</v>
      </c>
      <c r="E13" s="433"/>
      <c r="F13" s="434"/>
      <c r="G13" s="434"/>
      <c r="H13" s="435"/>
      <c r="I13" s="158">
        <f>SUM(I14:I41)</f>
        <v>74207400</v>
      </c>
      <c r="J13" s="158">
        <f>SUM(J14:J41)</f>
        <v>2018000</v>
      </c>
      <c r="K13" s="158">
        <f>SUM(K14:K41)</f>
        <v>76225400</v>
      </c>
      <c r="L13" s="158">
        <f>SUM(L14:L41)</f>
        <v>76225400</v>
      </c>
      <c r="M13" s="583"/>
    </row>
    <row r="14" spans="1:12" s="20" customFormat="1" ht="28.5" customHeight="1">
      <c r="A14" s="267">
        <v>2179</v>
      </c>
      <c r="B14" s="270">
        <v>679</v>
      </c>
      <c r="C14" s="160">
        <v>679</v>
      </c>
      <c r="D14" s="25" t="s">
        <v>139</v>
      </c>
      <c r="E14" s="84" t="s">
        <v>548</v>
      </c>
      <c r="F14" s="84" t="s">
        <v>562</v>
      </c>
      <c r="G14" s="84" t="s">
        <v>562</v>
      </c>
      <c r="H14" s="84" t="s">
        <v>554</v>
      </c>
      <c r="I14" s="32">
        <v>34733380</v>
      </c>
      <c r="J14" s="32">
        <f>K14-I14</f>
        <v>-233380</v>
      </c>
      <c r="K14" s="32">
        <v>34500000</v>
      </c>
      <c r="L14" s="32">
        <f>K14</f>
        <v>34500000</v>
      </c>
    </row>
    <row r="15" spans="1:12" s="20" customFormat="1" ht="28.5" customHeight="1">
      <c r="A15" s="267">
        <v>2179</v>
      </c>
      <c r="B15" s="564">
        <v>680</v>
      </c>
      <c r="C15" s="565">
        <v>680</v>
      </c>
      <c r="D15" s="85" t="s">
        <v>140</v>
      </c>
      <c r="E15" s="551" t="s">
        <v>548</v>
      </c>
      <c r="F15" s="551" t="s">
        <v>562</v>
      </c>
      <c r="G15" s="551" t="s">
        <v>562</v>
      </c>
      <c r="H15" s="551" t="s">
        <v>554</v>
      </c>
      <c r="I15" s="567">
        <v>2000000</v>
      </c>
      <c r="J15" s="32">
        <f aca="true" t="shared" si="0" ref="J15:J41">K15-I15</f>
        <v>500000</v>
      </c>
      <c r="K15" s="539">
        <v>2500000</v>
      </c>
      <c r="L15" s="32">
        <f aca="true" t="shared" si="1" ref="L15:L41">K15</f>
        <v>2500000</v>
      </c>
    </row>
    <row r="16" spans="1:12" s="20" customFormat="1" ht="38.25" customHeight="1">
      <c r="A16" s="267">
        <v>2179</v>
      </c>
      <c r="B16" s="270">
        <v>681</v>
      </c>
      <c r="C16" s="160">
        <v>681</v>
      </c>
      <c r="D16" s="25" t="s">
        <v>141</v>
      </c>
      <c r="E16" s="84" t="s">
        <v>548</v>
      </c>
      <c r="F16" s="84" t="s">
        <v>562</v>
      </c>
      <c r="G16" s="84" t="s">
        <v>562</v>
      </c>
      <c r="H16" s="84" t="s">
        <v>554</v>
      </c>
      <c r="I16" s="32">
        <v>250000</v>
      </c>
      <c r="J16" s="32">
        <f t="shared" si="0"/>
        <v>-50000</v>
      </c>
      <c r="K16" s="32">
        <v>200000</v>
      </c>
      <c r="L16" s="32">
        <f t="shared" si="1"/>
        <v>200000</v>
      </c>
    </row>
    <row r="17" spans="1:12" s="20" customFormat="1" ht="18.75" customHeight="1">
      <c r="A17" s="267">
        <v>2179</v>
      </c>
      <c r="B17" s="270">
        <v>683</v>
      </c>
      <c r="C17" s="160">
        <v>683</v>
      </c>
      <c r="D17" s="25" t="s">
        <v>36</v>
      </c>
      <c r="E17" s="84" t="s">
        <v>548</v>
      </c>
      <c r="F17" s="84" t="s">
        <v>562</v>
      </c>
      <c r="G17" s="84" t="s">
        <v>562</v>
      </c>
      <c r="H17" s="84" t="s">
        <v>554</v>
      </c>
      <c r="I17" s="32">
        <v>720000</v>
      </c>
      <c r="J17" s="32">
        <f t="shared" si="0"/>
        <v>680000</v>
      </c>
      <c r="K17" s="32">
        <v>1400000</v>
      </c>
      <c r="L17" s="32">
        <f t="shared" si="1"/>
        <v>1400000</v>
      </c>
    </row>
    <row r="18" spans="1:12" s="20" customFormat="1" ht="19.5" customHeight="1">
      <c r="A18" s="267">
        <v>2179</v>
      </c>
      <c r="B18" s="270">
        <v>686</v>
      </c>
      <c r="C18" s="160">
        <v>686</v>
      </c>
      <c r="D18" s="25" t="s">
        <v>39</v>
      </c>
      <c r="E18" s="84" t="s">
        <v>548</v>
      </c>
      <c r="F18" s="84" t="s">
        <v>562</v>
      </c>
      <c r="G18" s="84" t="s">
        <v>562</v>
      </c>
      <c r="H18" s="84" t="s">
        <v>554</v>
      </c>
      <c r="I18" s="32">
        <v>910000</v>
      </c>
      <c r="J18" s="32">
        <f t="shared" si="0"/>
        <v>-160000</v>
      </c>
      <c r="K18" s="32">
        <v>750000</v>
      </c>
      <c r="L18" s="32">
        <f t="shared" si="1"/>
        <v>750000</v>
      </c>
    </row>
    <row r="19" spans="1:12" s="20" customFormat="1" ht="20.25" customHeight="1">
      <c r="A19" s="267">
        <v>2179</v>
      </c>
      <c r="B19" s="270">
        <v>688</v>
      </c>
      <c r="C19" s="160">
        <v>688</v>
      </c>
      <c r="D19" s="25" t="s">
        <v>142</v>
      </c>
      <c r="E19" s="84" t="s">
        <v>549</v>
      </c>
      <c r="F19" s="84" t="s">
        <v>562</v>
      </c>
      <c r="G19" s="84" t="s">
        <v>562</v>
      </c>
      <c r="H19" s="84" t="s">
        <v>554</v>
      </c>
      <c r="I19" s="32">
        <v>0</v>
      </c>
      <c r="J19" s="32">
        <f t="shared" si="0"/>
        <v>0</v>
      </c>
      <c r="K19" s="32">
        <v>0</v>
      </c>
      <c r="L19" s="32">
        <f t="shared" si="1"/>
        <v>0</v>
      </c>
    </row>
    <row r="20" spans="1:13" s="20" customFormat="1" ht="21.75" customHeight="1">
      <c r="A20" s="269">
        <v>7446</v>
      </c>
      <c r="B20" s="265">
        <v>689</v>
      </c>
      <c r="C20" s="112">
        <v>689</v>
      </c>
      <c r="D20" s="19" t="s">
        <v>6</v>
      </c>
      <c r="E20" s="84" t="s">
        <v>549</v>
      </c>
      <c r="F20" s="84" t="s">
        <v>568</v>
      </c>
      <c r="G20" s="84" t="s">
        <v>562</v>
      </c>
      <c r="H20" s="84" t="s">
        <v>554</v>
      </c>
      <c r="I20" s="32">
        <v>900000</v>
      </c>
      <c r="J20" s="32">
        <f t="shared" si="0"/>
        <v>-400000</v>
      </c>
      <c r="K20" s="32">
        <v>500000</v>
      </c>
      <c r="L20" s="32">
        <f t="shared" si="1"/>
        <v>500000</v>
      </c>
      <c r="M20" s="530"/>
    </row>
    <row r="21" spans="1:12" s="20" customFormat="1" ht="28.5" customHeight="1">
      <c r="A21" s="267">
        <v>2179</v>
      </c>
      <c r="B21" s="270">
        <v>694</v>
      </c>
      <c r="C21" s="160">
        <v>694</v>
      </c>
      <c r="D21" s="25" t="s">
        <v>40</v>
      </c>
      <c r="E21" s="84" t="s">
        <v>548</v>
      </c>
      <c r="F21" s="84" t="s">
        <v>562</v>
      </c>
      <c r="G21" s="84" t="s">
        <v>562</v>
      </c>
      <c r="H21" s="84" t="s">
        <v>554</v>
      </c>
      <c r="I21" s="32">
        <v>1000000</v>
      </c>
      <c r="J21" s="32">
        <f t="shared" si="0"/>
        <v>100000</v>
      </c>
      <c r="K21" s="32">
        <v>1100000</v>
      </c>
      <c r="L21" s="32">
        <f t="shared" si="1"/>
        <v>1100000</v>
      </c>
    </row>
    <row r="22" spans="1:12" s="20" customFormat="1" ht="18.75" customHeight="1">
      <c r="A22" s="267">
        <v>2179</v>
      </c>
      <c r="B22" s="270">
        <v>695</v>
      </c>
      <c r="C22" s="160">
        <v>695</v>
      </c>
      <c r="D22" s="25" t="s">
        <v>38</v>
      </c>
      <c r="E22" s="84" t="s">
        <v>550</v>
      </c>
      <c r="F22" s="84" t="s">
        <v>562</v>
      </c>
      <c r="G22" s="84" t="s">
        <v>562</v>
      </c>
      <c r="H22" s="84" t="s">
        <v>554</v>
      </c>
      <c r="I22" s="32">
        <v>500000</v>
      </c>
      <c r="J22" s="32">
        <f t="shared" si="0"/>
        <v>-100000</v>
      </c>
      <c r="K22" s="32">
        <v>400000</v>
      </c>
      <c r="L22" s="32">
        <f t="shared" si="1"/>
        <v>400000</v>
      </c>
    </row>
    <row r="23" spans="1:12" s="20" customFormat="1" ht="21" customHeight="1">
      <c r="A23" s="267">
        <v>2179</v>
      </c>
      <c r="B23" s="270">
        <v>696</v>
      </c>
      <c r="C23" s="160">
        <v>696</v>
      </c>
      <c r="D23" s="294" t="s">
        <v>469</v>
      </c>
      <c r="E23" s="84" t="s">
        <v>548</v>
      </c>
      <c r="F23" s="84" t="s">
        <v>562</v>
      </c>
      <c r="G23" s="84" t="s">
        <v>562</v>
      </c>
      <c r="H23" s="84" t="s">
        <v>554</v>
      </c>
      <c r="I23" s="32">
        <v>500000</v>
      </c>
      <c r="J23" s="32">
        <f t="shared" si="0"/>
        <v>-500000</v>
      </c>
      <c r="K23" s="32">
        <v>0</v>
      </c>
      <c r="L23" s="32">
        <f t="shared" si="1"/>
        <v>0</v>
      </c>
    </row>
    <row r="24" spans="1:12" s="356" customFormat="1" ht="27" customHeight="1">
      <c r="A24" s="572" t="s">
        <v>706</v>
      </c>
      <c r="B24" s="330">
        <v>698</v>
      </c>
      <c r="C24" s="293">
        <v>698</v>
      </c>
      <c r="D24" s="294" t="s">
        <v>465</v>
      </c>
      <c r="E24" s="84" t="s">
        <v>548</v>
      </c>
      <c r="F24" s="84" t="s">
        <v>554</v>
      </c>
      <c r="G24" s="84" t="s">
        <v>554</v>
      </c>
      <c r="H24" s="84" t="s">
        <v>554</v>
      </c>
      <c r="I24" s="32">
        <v>8001055</v>
      </c>
      <c r="J24" s="32">
        <f t="shared" si="0"/>
        <v>0</v>
      </c>
      <c r="K24" s="32">
        <v>8001055</v>
      </c>
      <c r="L24" s="32">
        <f t="shared" si="1"/>
        <v>8001055</v>
      </c>
    </row>
    <row r="25" spans="1:12" s="356" customFormat="1" ht="36" customHeight="1">
      <c r="A25" s="355">
        <v>2179</v>
      </c>
      <c r="B25" s="330">
        <v>699</v>
      </c>
      <c r="C25" s="293">
        <v>699</v>
      </c>
      <c r="D25" s="294" t="s">
        <v>467</v>
      </c>
      <c r="E25" s="84" t="s">
        <v>548</v>
      </c>
      <c r="F25" s="84" t="s">
        <v>562</v>
      </c>
      <c r="G25" s="84" t="s">
        <v>562</v>
      </c>
      <c r="H25" s="84" t="s">
        <v>554</v>
      </c>
      <c r="I25" s="32">
        <v>680090</v>
      </c>
      <c r="J25" s="32">
        <f t="shared" si="0"/>
        <v>0</v>
      </c>
      <c r="K25" s="32">
        <v>680090</v>
      </c>
      <c r="L25" s="32">
        <f t="shared" si="1"/>
        <v>680090</v>
      </c>
    </row>
    <row r="26" spans="1:12" s="356" customFormat="1" ht="23.25" customHeight="1">
      <c r="A26" s="573">
        <v>2184</v>
      </c>
      <c r="B26" s="329">
        <v>700</v>
      </c>
      <c r="C26" s="318">
        <v>700</v>
      </c>
      <c r="D26" s="294" t="s">
        <v>143</v>
      </c>
      <c r="E26" s="84" t="s">
        <v>549</v>
      </c>
      <c r="F26" s="84" t="s">
        <v>562</v>
      </c>
      <c r="G26" s="84" t="s">
        <v>562</v>
      </c>
      <c r="H26" s="84" t="s">
        <v>554</v>
      </c>
      <c r="I26" s="32">
        <v>5000000</v>
      </c>
      <c r="J26" s="32">
        <f t="shared" si="0"/>
        <v>0</v>
      </c>
      <c r="K26" s="32">
        <v>5000000</v>
      </c>
      <c r="L26" s="32">
        <f t="shared" si="1"/>
        <v>5000000</v>
      </c>
    </row>
    <row r="27" spans="1:12" s="356" customFormat="1" ht="29.25" customHeight="1">
      <c r="A27" s="357">
        <v>2184</v>
      </c>
      <c r="B27" s="329">
        <v>701</v>
      </c>
      <c r="C27" s="318">
        <v>701</v>
      </c>
      <c r="D27" s="294" t="s">
        <v>583</v>
      </c>
      <c r="E27" s="84" t="s">
        <v>549</v>
      </c>
      <c r="F27" s="84" t="s">
        <v>562</v>
      </c>
      <c r="G27" s="84" t="s">
        <v>562</v>
      </c>
      <c r="H27" s="84" t="s">
        <v>554</v>
      </c>
      <c r="I27" s="32">
        <v>168000</v>
      </c>
      <c r="J27" s="32">
        <f t="shared" si="0"/>
        <v>0</v>
      </c>
      <c r="K27" s="32">
        <v>168000</v>
      </c>
      <c r="L27" s="32">
        <f t="shared" si="1"/>
        <v>168000</v>
      </c>
    </row>
    <row r="28" spans="1:13" s="356" customFormat="1" ht="30" customHeight="1">
      <c r="A28" s="357">
        <v>7446</v>
      </c>
      <c r="B28" s="329">
        <v>704</v>
      </c>
      <c r="C28" s="318">
        <v>704</v>
      </c>
      <c r="D28" s="294" t="s">
        <v>144</v>
      </c>
      <c r="E28" s="84" t="s">
        <v>549</v>
      </c>
      <c r="F28" s="84" t="s">
        <v>568</v>
      </c>
      <c r="G28" s="84" t="s">
        <v>562</v>
      </c>
      <c r="H28" s="84" t="s">
        <v>554</v>
      </c>
      <c r="I28" s="32">
        <v>200000</v>
      </c>
      <c r="J28" s="32">
        <f t="shared" si="0"/>
        <v>0</v>
      </c>
      <c r="K28" s="32">
        <v>200000</v>
      </c>
      <c r="L28" s="32">
        <f t="shared" si="1"/>
        <v>200000</v>
      </c>
      <c r="M28" s="584"/>
    </row>
    <row r="29" spans="1:12" s="356" customFormat="1" ht="44.25" customHeight="1">
      <c r="A29" s="573">
        <v>2179</v>
      </c>
      <c r="B29" s="329">
        <v>707</v>
      </c>
      <c r="C29" s="318">
        <v>707</v>
      </c>
      <c r="D29" s="294" t="s">
        <v>466</v>
      </c>
      <c r="E29" s="84" t="s">
        <v>548</v>
      </c>
      <c r="F29" s="84" t="s">
        <v>562</v>
      </c>
      <c r="G29" s="84" t="s">
        <v>562</v>
      </c>
      <c r="H29" s="84" t="s">
        <v>554</v>
      </c>
      <c r="I29" s="32">
        <v>1936255</v>
      </c>
      <c r="J29" s="32">
        <f t="shared" si="0"/>
        <v>0</v>
      </c>
      <c r="K29" s="32">
        <v>1936255</v>
      </c>
      <c r="L29" s="32">
        <f t="shared" si="1"/>
        <v>1936255</v>
      </c>
    </row>
    <row r="30" spans="1:12" s="20" customFormat="1" ht="58.5" customHeight="1">
      <c r="A30" s="573">
        <v>2184</v>
      </c>
      <c r="B30" s="270">
        <v>708</v>
      </c>
      <c r="C30" s="160">
        <v>708</v>
      </c>
      <c r="D30" s="294" t="s">
        <v>145</v>
      </c>
      <c r="E30" s="84" t="s">
        <v>549</v>
      </c>
      <c r="F30" s="84" t="s">
        <v>562</v>
      </c>
      <c r="G30" s="84" t="s">
        <v>562</v>
      </c>
      <c r="H30" s="84" t="s">
        <v>554</v>
      </c>
      <c r="I30" s="32">
        <v>3000000</v>
      </c>
      <c r="J30" s="32">
        <f t="shared" si="0"/>
        <v>1832000</v>
      </c>
      <c r="K30" s="32">
        <v>4832000</v>
      </c>
      <c r="L30" s="32">
        <f t="shared" si="1"/>
        <v>4832000</v>
      </c>
    </row>
    <row r="31" spans="1:13" s="20" customFormat="1" ht="51.75" customHeight="1">
      <c r="A31" s="267">
        <v>7446</v>
      </c>
      <c r="B31" s="270">
        <v>710</v>
      </c>
      <c r="C31" s="112" t="s">
        <v>711</v>
      </c>
      <c r="D31" s="294" t="s">
        <v>146</v>
      </c>
      <c r="E31" s="84" t="s">
        <v>549</v>
      </c>
      <c r="F31" s="84" t="s">
        <v>568</v>
      </c>
      <c r="G31" s="84" t="s">
        <v>562</v>
      </c>
      <c r="H31" s="84" t="s">
        <v>554</v>
      </c>
      <c r="I31" s="32">
        <v>0</v>
      </c>
      <c r="J31" s="32">
        <f t="shared" si="0"/>
        <v>0</v>
      </c>
      <c r="K31" s="32">
        <v>0</v>
      </c>
      <c r="L31" s="32">
        <f t="shared" si="1"/>
        <v>0</v>
      </c>
      <c r="M31" s="530"/>
    </row>
    <row r="32" spans="1:13" s="20" customFormat="1" ht="65.25" customHeight="1">
      <c r="A32" s="269">
        <v>7446</v>
      </c>
      <c r="B32" s="265">
        <v>717</v>
      </c>
      <c r="C32" s="112">
        <v>717</v>
      </c>
      <c r="D32" s="294" t="s">
        <v>147</v>
      </c>
      <c r="E32" s="84" t="s">
        <v>549</v>
      </c>
      <c r="F32" s="84" t="s">
        <v>568</v>
      </c>
      <c r="G32" s="84" t="s">
        <v>562</v>
      </c>
      <c r="H32" s="84" t="s">
        <v>554</v>
      </c>
      <c r="I32" s="32">
        <v>500000</v>
      </c>
      <c r="J32" s="32">
        <f t="shared" si="0"/>
        <v>-100000</v>
      </c>
      <c r="K32" s="32">
        <v>400000</v>
      </c>
      <c r="L32" s="32">
        <f t="shared" si="1"/>
        <v>400000</v>
      </c>
      <c r="M32" s="530"/>
    </row>
    <row r="33" spans="1:13" s="20" customFormat="1" ht="18.75" customHeight="1">
      <c r="A33" s="267">
        <v>7446</v>
      </c>
      <c r="B33" s="270">
        <v>723</v>
      </c>
      <c r="C33" s="160">
        <v>723</v>
      </c>
      <c r="D33" s="294" t="s">
        <v>148</v>
      </c>
      <c r="E33" s="84" t="s">
        <v>549</v>
      </c>
      <c r="F33" s="84" t="s">
        <v>568</v>
      </c>
      <c r="G33" s="84" t="s">
        <v>562</v>
      </c>
      <c r="H33" s="84" t="s">
        <v>554</v>
      </c>
      <c r="I33" s="32">
        <v>10000</v>
      </c>
      <c r="J33" s="32">
        <f t="shared" si="0"/>
        <v>0</v>
      </c>
      <c r="K33" s="32">
        <v>10000</v>
      </c>
      <c r="L33" s="32">
        <f t="shared" si="1"/>
        <v>10000</v>
      </c>
      <c r="M33" s="530"/>
    </row>
    <row r="34" spans="1:13" s="20" customFormat="1" ht="39" customHeight="1">
      <c r="A34" s="267">
        <v>7446</v>
      </c>
      <c r="B34" s="270">
        <v>726</v>
      </c>
      <c r="C34" s="160">
        <v>726</v>
      </c>
      <c r="D34" s="294" t="s">
        <v>472</v>
      </c>
      <c r="E34" s="84" t="s">
        <v>549</v>
      </c>
      <c r="F34" s="84" t="s">
        <v>568</v>
      </c>
      <c r="G34" s="84" t="s">
        <v>562</v>
      </c>
      <c r="H34" s="84" t="s">
        <v>554</v>
      </c>
      <c r="I34" s="32">
        <v>700000</v>
      </c>
      <c r="J34" s="32">
        <f t="shared" si="0"/>
        <v>0</v>
      </c>
      <c r="K34" s="32">
        <v>700000</v>
      </c>
      <c r="L34" s="32">
        <f t="shared" si="1"/>
        <v>700000</v>
      </c>
      <c r="M34" s="530"/>
    </row>
    <row r="35" spans="1:12" s="20" customFormat="1" ht="31.5" customHeight="1">
      <c r="A35" s="267">
        <v>2184</v>
      </c>
      <c r="B35" s="270">
        <v>729</v>
      </c>
      <c r="C35" s="160">
        <v>729</v>
      </c>
      <c r="D35" s="321" t="s">
        <v>149</v>
      </c>
      <c r="E35" s="551" t="s">
        <v>549</v>
      </c>
      <c r="F35" s="591" t="s">
        <v>562</v>
      </c>
      <c r="G35" s="591" t="s">
        <v>562</v>
      </c>
      <c r="H35" s="591" t="s">
        <v>554</v>
      </c>
      <c r="I35" s="32">
        <v>400000</v>
      </c>
      <c r="J35" s="32">
        <f t="shared" si="0"/>
        <v>0</v>
      </c>
      <c r="K35" s="32">
        <v>400000</v>
      </c>
      <c r="L35" s="32">
        <f t="shared" si="1"/>
        <v>400000</v>
      </c>
    </row>
    <row r="36" spans="1:12" s="20" customFormat="1" ht="22.5">
      <c r="A36" s="269">
        <v>2184</v>
      </c>
      <c r="B36" s="564">
        <v>734</v>
      </c>
      <c r="C36" s="565">
        <v>734</v>
      </c>
      <c r="D36" s="566" t="s">
        <v>473</v>
      </c>
      <c r="E36" s="551" t="s">
        <v>549</v>
      </c>
      <c r="F36" s="563" t="s">
        <v>562</v>
      </c>
      <c r="G36" s="563" t="s">
        <v>562</v>
      </c>
      <c r="H36" s="563" t="s">
        <v>554</v>
      </c>
      <c r="I36" s="567">
        <v>7200000</v>
      </c>
      <c r="J36" s="32">
        <f t="shared" si="0"/>
        <v>-1200000</v>
      </c>
      <c r="K36" s="539">
        <v>6000000</v>
      </c>
      <c r="L36" s="32">
        <f t="shared" si="1"/>
        <v>6000000</v>
      </c>
    </row>
    <row r="37" spans="1:12" s="20" customFormat="1" ht="28.5" customHeight="1">
      <c r="A37" s="574" t="s">
        <v>700</v>
      </c>
      <c r="B37" s="270">
        <v>735</v>
      </c>
      <c r="C37" s="160">
        <v>735</v>
      </c>
      <c r="D37" s="294" t="s">
        <v>150</v>
      </c>
      <c r="E37" s="551" t="s">
        <v>549</v>
      </c>
      <c r="F37" s="563" t="s">
        <v>562</v>
      </c>
      <c r="G37" s="563" t="s">
        <v>562</v>
      </c>
      <c r="H37" s="563" t="s">
        <v>554</v>
      </c>
      <c r="I37" s="32">
        <v>80000</v>
      </c>
      <c r="J37" s="32">
        <f t="shared" si="0"/>
        <v>-30000</v>
      </c>
      <c r="K37" s="32">
        <v>50000</v>
      </c>
      <c r="L37" s="32">
        <f t="shared" si="1"/>
        <v>50000</v>
      </c>
    </row>
    <row r="38" spans="1:13" s="20" customFormat="1" ht="21" customHeight="1">
      <c r="A38" s="267">
        <v>7446</v>
      </c>
      <c r="B38" s="270">
        <v>737</v>
      </c>
      <c r="C38" s="160">
        <v>737</v>
      </c>
      <c r="D38" s="294" t="s">
        <v>151</v>
      </c>
      <c r="E38" s="84" t="s">
        <v>549</v>
      </c>
      <c r="F38" s="84" t="s">
        <v>568</v>
      </c>
      <c r="G38" s="84" t="s">
        <v>562</v>
      </c>
      <c r="H38" s="84" t="s">
        <v>554</v>
      </c>
      <c r="I38" s="32">
        <v>3000000</v>
      </c>
      <c r="J38" s="32">
        <f t="shared" si="0"/>
        <v>0</v>
      </c>
      <c r="K38" s="32">
        <v>3000000</v>
      </c>
      <c r="L38" s="32">
        <f t="shared" si="1"/>
        <v>3000000</v>
      </c>
      <c r="M38" s="530"/>
    </row>
    <row r="39" spans="1:13" s="20" customFormat="1" ht="39" customHeight="1">
      <c r="A39" s="269">
        <v>7446</v>
      </c>
      <c r="B39" s="265">
        <v>741</v>
      </c>
      <c r="C39" s="112">
        <v>741</v>
      </c>
      <c r="D39" s="294" t="s">
        <v>44</v>
      </c>
      <c r="E39" s="84" t="s">
        <v>549</v>
      </c>
      <c r="F39" s="84" t="s">
        <v>568</v>
      </c>
      <c r="G39" s="84" t="s">
        <v>562</v>
      </c>
      <c r="H39" s="84" t="s">
        <v>554</v>
      </c>
      <c r="I39" s="32">
        <v>100000</v>
      </c>
      <c r="J39" s="32">
        <f t="shared" si="0"/>
        <v>0</v>
      </c>
      <c r="K39" s="32">
        <v>100000</v>
      </c>
      <c r="L39" s="32">
        <f t="shared" si="1"/>
        <v>100000</v>
      </c>
      <c r="M39" s="530"/>
    </row>
    <row r="40" spans="1:12" s="20" customFormat="1" ht="36" customHeight="1">
      <c r="A40" s="267">
        <v>2179</v>
      </c>
      <c r="B40" s="270">
        <v>745</v>
      </c>
      <c r="C40" s="160">
        <v>745</v>
      </c>
      <c r="D40" s="294" t="s">
        <v>152</v>
      </c>
      <c r="E40" s="84" t="s">
        <v>548</v>
      </c>
      <c r="F40" s="84" t="s">
        <v>562</v>
      </c>
      <c r="G40" s="84" t="s">
        <v>562</v>
      </c>
      <c r="H40" s="84" t="s">
        <v>554</v>
      </c>
      <c r="I40" s="32">
        <v>718620</v>
      </c>
      <c r="J40" s="32">
        <f t="shared" si="0"/>
        <v>849380</v>
      </c>
      <c r="K40" s="32">
        <v>1568000</v>
      </c>
      <c r="L40" s="32">
        <f t="shared" si="1"/>
        <v>1568000</v>
      </c>
    </row>
    <row r="41" spans="1:13" s="20" customFormat="1" ht="31.5" customHeight="1">
      <c r="A41" s="357">
        <v>7446</v>
      </c>
      <c r="B41" s="329">
        <v>753</v>
      </c>
      <c r="C41" s="318">
        <v>753</v>
      </c>
      <c r="D41" s="294" t="s">
        <v>468</v>
      </c>
      <c r="E41" s="84" t="s">
        <v>549</v>
      </c>
      <c r="F41" s="84" t="s">
        <v>568</v>
      </c>
      <c r="G41" s="84" t="s">
        <v>562</v>
      </c>
      <c r="H41" s="84" t="s">
        <v>554</v>
      </c>
      <c r="I41" s="32">
        <v>1000000</v>
      </c>
      <c r="J41" s="32">
        <f t="shared" si="0"/>
        <v>830000</v>
      </c>
      <c r="K41" s="32">
        <v>1830000</v>
      </c>
      <c r="L41" s="32">
        <f t="shared" si="1"/>
        <v>1830000</v>
      </c>
      <c r="M41" s="530"/>
    </row>
    <row r="42" spans="1:12" s="20" customFormat="1" ht="16.5" customHeight="1">
      <c r="A42" s="177"/>
      <c r="B42" s="271"/>
      <c r="C42" s="117"/>
      <c r="D42" s="62" t="s">
        <v>153</v>
      </c>
      <c r="E42" s="376"/>
      <c r="F42" s="377"/>
      <c r="G42" s="377"/>
      <c r="H42" s="378"/>
      <c r="I42" s="63">
        <f>SUM(I43:I62)</f>
        <v>173026392</v>
      </c>
      <c r="J42" s="63">
        <f>SUM(J43:J62)</f>
        <v>-92154933</v>
      </c>
      <c r="K42" s="63">
        <f>SUM(K43:K62)</f>
        <v>80871459</v>
      </c>
      <c r="L42" s="63">
        <f>SUM(L43:L62)</f>
        <v>80871459</v>
      </c>
    </row>
    <row r="43" spans="1:13" s="20" customFormat="1" ht="31.5" customHeight="1">
      <c r="A43" s="269">
        <v>7446</v>
      </c>
      <c r="B43" s="265">
        <v>702</v>
      </c>
      <c r="C43" s="112">
        <v>702</v>
      </c>
      <c r="D43" s="25" t="s">
        <v>154</v>
      </c>
      <c r="E43" s="84" t="s">
        <v>552</v>
      </c>
      <c r="F43" s="84" t="s">
        <v>568</v>
      </c>
      <c r="G43" s="84" t="s">
        <v>562</v>
      </c>
      <c r="H43" s="84" t="s">
        <v>554</v>
      </c>
      <c r="I43" s="32">
        <v>0</v>
      </c>
      <c r="J43" s="32">
        <f aca="true" t="shared" si="2" ref="J43:J62">K43-I43</f>
        <v>0</v>
      </c>
      <c r="K43" s="32">
        <v>0</v>
      </c>
      <c r="L43" s="32">
        <f aca="true" t="shared" si="3" ref="L43:L62">K43</f>
        <v>0</v>
      </c>
      <c r="M43" s="530"/>
    </row>
    <row r="44" spans="1:12" s="20" customFormat="1" ht="16.5" customHeight="1">
      <c r="A44" s="269">
        <v>7459</v>
      </c>
      <c r="B44" s="265">
        <v>703</v>
      </c>
      <c r="C44" s="112">
        <v>703</v>
      </c>
      <c r="D44" s="25" t="s">
        <v>155</v>
      </c>
      <c r="E44" s="84" t="s">
        <v>555</v>
      </c>
      <c r="F44" s="84" t="s">
        <v>568</v>
      </c>
      <c r="G44" s="84" t="s">
        <v>562</v>
      </c>
      <c r="H44" s="84" t="s">
        <v>554</v>
      </c>
      <c r="I44" s="32">
        <v>145100000</v>
      </c>
      <c r="J44" s="32">
        <f t="shared" si="2"/>
        <v>-101100000</v>
      </c>
      <c r="K44" s="32">
        <v>44000000</v>
      </c>
      <c r="L44" s="32">
        <f t="shared" si="3"/>
        <v>44000000</v>
      </c>
    </row>
    <row r="45" spans="1:13" s="20" customFormat="1" ht="41.25" customHeight="1">
      <c r="A45" s="269">
        <v>7446</v>
      </c>
      <c r="B45" s="265">
        <v>705</v>
      </c>
      <c r="C45" s="112">
        <v>705</v>
      </c>
      <c r="D45" s="25" t="s">
        <v>156</v>
      </c>
      <c r="E45" s="84" t="s">
        <v>552</v>
      </c>
      <c r="F45" s="84" t="s">
        <v>568</v>
      </c>
      <c r="G45" s="84" t="s">
        <v>562</v>
      </c>
      <c r="H45" s="84" t="s">
        <v>554</v>
      </c>
      <c r="I45" s="32">
        <v>0</v>
      </c>
      <c r="J45" s="32">
        <f t="shared" si="2"/>
        <v>0</v>
      </c>
      <c r="K45" s="32">
        <v>0</v>
      </c>
      <c r="L45" s="32">
        <f t="shared" si="3"/>
        <v>0</v>
      </c>
      <c r="M45" s="530"/>
    </row>
    <row r="46" spans="1:12" s="20" customFormat="1" ht="29.25" customHeight="1">
      <c r="A46" s="269">
        <v>7452</v>
      </c>
      <c r="B46" s="265">
        <v>706</v>
      </c>
      <c r="C46" s="593" t="s">
        <v>263</v>
      </c>
      <c r="D46" s="25" t="s">
        <v>157</v>
      </c>
      <c r="E46" s="84" t="s">
        <v>551</v>
      </c>
      <c r="F46" s="84" t="s">
        <v>562</v>
      </c>
      <c r="G46" s="84" t="s">
        <v>562</v>
      </c>
      <c r="H46" s="84" t="s">
        <v>554</v>
      </c>
      <c r="I46" s="32">
        <v>0</v>
      </c>
      <c r="J46" s="32">
        <f t="shared" si="2"/>
        <v>0</v>
      </c>
      <c r="K46" s="32">
        <v>0</v>
      </c>
      <c r="L46" s="32">
        <f t="shared" si="3"/>
        <v>0</v>
      </c>
    </row>
    <row r="47" spans="1:13" s="20" customFormat="1" ht="42" customHeight="1">
      <c r="A47" s="269">
        <v>7446</v>
      </c>
      <c r="B47" s="265">
        <v>715</v>
      </c>
      <c r="C47" s="112">
        <v>715</v>
      </c>
      <c r="D47" s="294" t="s">
        <v>471</v>
      </c>
      <c r="E47" s="84" t="s">
        <v>551</v>
      </c>
      <c r="F47" s="84" t="s">
        <v>568</v>
      </c>
      <c r="G47" s="84" t="s">
        <v>562</v>
      </c>
      <c r="H47" s="84" t="s">
        <v>554</v>
      </c>
      <c r="I47" s="32">
        <v>14000000</v>
      </c>
      <c r="J47" s="32">
        <f t="shared" si="2"/>
        <v>6000000</v>
      </c>
      <c r="K47" s="32">
        <v>20000000</v>
      </c>
      <c r="L47" s="32">
        <f t="shared" si="3"/>
        <v>20000000</v>
      </c>
      <c r="M47" s="530"/>
    </row>
    <row r="48" spans="1:13" s="20" customFormat="1" ht="20.25" customHeight="1">
      <c r="A48" s="357">
        <v>7446</v>
      </c>
      <c r="B48" s="329">
        <v>742</v>
      </c>
      <c r="C48" s="318">
        <v>742</v>
      </c>
      <c r="D48" s="294" t="s">
        <v>474</v>
      </c>
      <c r="E48" s="84" t="s">
        <v>552</v>
      </c>
      <c r="F48" s="84" t="s">
        <v>568</v>
      </c>
      <c r="G48" s="84" t="s">
        <v>562</v>
      </c>
      <c r="H48" s="84" t="s">
        <v>554</v>
      </c>
      <c r="I48" s="32">
        <v>416594</v>
      </c>
      <c r="J48" s="32">
        <f t="shared" si="2"/>
        <v>51228</v>
      </c>
      <c r="K48" s="32">
        <v>467822</v>
      </c>
      <c r="L48" s="32">
        <f t="shared" si="3"/>
        <v>467822</v>
      </c>
      <c r="M48" s="530"/>
    </row>
    <row r="49" spans="1:13" s="20" customFormat="1" ht="30" customHeight="1">
      <c r="A49" s="267">
        <v>7446</v>
      </c>
      <c r="B49" s="270">
        <v>743</v>
      </c>
      <c r="C49" s="160">
        <v>743</v>
      </c>
      <c r="D49" s="25" t="s">
        <v>158</v>
      </c>
      <c r="E49" s="84" t="s">
        <v>552</v>
      </c>
      <c r="F49" s="84" t="s">
        <v>568</v>
      </c>
      <c r="G49" s="84" t="s">
        <v>562</v>
      </c>
      <c r="H49" s="84" t="s">
        <v>554</v>
      </c>
      <c r="I49" s="32">
        <v>0</v>
      </c>
      <c r="J49" s="32">
        <f t="shared" si="2"/>
        <v>0</v>
      </c>
      <c r="K49" s="32">
        <v>0</v>
      </c>
      <c r="L49" s="32">
        <f t="shared" si="3"/>
        <v>0</v>
      </c>
      <c r="M49" s="530"/>
    </row>
    <row r="50" spans="1:13" s="20" customFormat="1" ht="39" customHeight="1">
      <c r="A50" s="269">
        <v>7446</v>
      </c>
      <c r="B50" s="265">
        <v>747</v>
      </c>
      <c r="C50" s="112">
        <v>747</v>
      </c>
      <c r="D50" s="25" t="s">
        <v>159</v>
      </c>
      <c r="E50" s="84" t="s">
        <v>552</v>
      </c>
      <c r="F50" s="84" t="s">
        <v>568</v>
      </c>
      <c r="G50" s="84" t="s">
        <v>562</v>
      </c>
      <c r="H50" s="84" t="s">
        <v>554</v>
      </c>
      <c r="I50" s="32">
        <v>3000000</v>
      </c>
      <c r="J50" s="32">
        <f t="shared" si="2"/>
        <v>2000000</v>
      </c>
      <c r="K50" s="32">
        <v>5000000</v>
      </c>
      <c r="L50" s="32">
        <f t="shared" si="3"/>
        <v>5000000</v>
      </c>
      <c r="M50" s="530"/>
    </row>
    <row r="51" spans="1:13" s="20" customFormat="1" ht="28.5" customHeight="1">
      <c r="A51" s="269">
        <v>7446</v>
      </c>
      <c r="B51" s="265">
        <v>750</v>
      </c>
      <c r="C51" s="112">
        <v>750</v>
      </c>
      <c r="D51" s="25" t="s">
        <v>160</v>
      </c>
      <c r="E51" s="84" t="s">
        <v>552</v>
      </c>
      <c r="F51" s="84" t="s">
        <v>568</v>
      </c>
      <c r="G51" s="84" t="s">
        <v>562</v>
      </c>
      <c r="H51" s="84" t="s">
        <v>554</v>
      </c>
      <c r="I51" s="32">
        <v>0</v>
      </c>
      <c r="J51" s="32">
        <f t="shared" si="2"/>
        <v>500000</v>
      </c>
      <c r="K51" s="32">
        <v>500000</v>
      </c>
      <c r="L51" s="32">
        <f t="shared" si="3"/>
        <v>500000</v>
      </c>
      <c r="M51" s="530"/>
    </row>
    <row r="52" spans="1:13" s="20" customFormat="1" ht="33" customHeight="1">
      <c r="A52" s="267">
        <v>7446</v>
      </c>
      <c r="B52" s="270">
        <v>754</v>
      </c>
      <c r="C52" s="160">
        <v>754</v>
      </c>
      <c r="D52" s="25" t="s">
        <v>161</v>
      </c>
      <c r="E52" s="84" t="s">
        <v>552</v>
      </c>
      <c r="F52" s="84" t="s">
        <v>568</v>
      </c>
      <c r="G52" s="84" t="s">
        <v>562</v>
      </c>
      <c r="H52" s="84" t="s">
        <v>554</v>
      </c>
      <c r="I52" s="32">
        <v>0</v>
      </c>
      <c r="J52" s="32">
        <f t="shared" si="2"/>
        <v>0</v>
      </c>
      <c r="K52" s="32">
        <v>0</v>
      </c>
      <c r="L52" s="32">
        <f t="shared" si="3"/>
        <v>0</v>
      </c>
      <c r="M52" s="530"/>
    </row>
    <row r="53" spans="1:12" s="20" customFormat="1" ht="30.75" customHeight="1">
      <c r="A53" s="267">
        <v>2186</v>
      </c>
      <c r="B53" s="270">
        <v>755</v>
      </c>
      <c r="C53" s="160">
        <v>755</v>
      </c>
      <c r="D53" s="25" t="s">
        <v>584</v>
      </c>
      <c r="E53" s="84" t="s">
        <v>552</v>
      </c>
      <c r="F53" s="84" t="s">
        <v>568</v>
      </c>
      <c r="G53" s="84" t="s">
        <v>562</v>
      </c>
      <c r="H53" s="84" t="s">
        <v>554</v>
      </c>
      <c r="I53" s="32">
        <v>6509798</v>
      </c>
      <c r="J53" s="32">
        <f t="shared" si="2"/>
        <v>-442161</v>
      </c>
      <c r="K53" s="32">
        <v>6067637</v>
      </c>
      <c r="L53" s="32">
        <f t="shared" si="3"/>
        <v>6067637</v>
      </c>
    </row>
    <row r="54" spans="1:13" s="20" customFormat="1" ht="34.5" customHeight="1">
      <c r="A54" s="357">
        <v>7446</v>
      </c>
      <c r="B54" s="329">
        <v>756</v>
      </c>
      <c r="C54" s="318">
        <v>756</v>
      </c>
      <c r="D54" s="294" t="s">
        <v>475</v>
      </c>
      <c r="E54" s="84" t="s">
        <v>552</v>
      </c>
      <c r="F54" s="84" t="s">
        <v>568</v>
      </c>
      <c r="G54" s="84" t="s">
        <v>562</v>
      </c>
      <c r="H54" s="84" t="s">
        <v>554</v>
      </c>
      <c r="I54" s="32">
        <v>0</v>
      </c>
      <c r="J54" s="32">
        <f t="shared" si="2"/>
        <v>0</v>
      </c>
      <c r="K54" s="32">
        <v>0</v>
      </c>
      <c r="L54" s="32">
        <f t="shared" si="3"/>
        <v>0</v>
      </c>
      <c r="M54" s="530"/>
    </row>
    <row r="55" spans="1:13" s="20" customFormat="1" ht="63" customHeight="1">
      <c r="A55" s="267">
        <v>7446</v>
      </c>
      <c r="B55" s="270">
        <v>757</v>
      </c>
      <c r="C55" s="160">
        <v>757</v>
      </c>
      <c r="D55" s="25" t="s">
        <v>162</v>
      </c>
      <c r="E55" s="84" t="s">
        <v>552</v>
      </c>
      <c r="F55" s="84" t="s">
        <v>568</v>
      </c>
      <c r="G55" s="84" t="s">
        <v>562</v>
      </c>
      <c r="H55" s="84" t="s">
        <v>554</v>
      </c>
      <c r="I55" s="32">
        <v>500000</v>
      </c>
      <c r="J55" s="32">
        <f t="shared" si="2"/>
        <v>-200000</v>
      </c>
      <c r="K55" s="32">
        <v>300000</v>
      </c>
      <c r="L55" s="32">
        <f t="shared" si="3"/>
        <v>300000</v>
      </c>
      <c r="M55" s="530"/>
    </row>
    <row r="56" spans="1:13" s="20" customFormat="1" ht="54" customHeight="1">
      <c r="A56" s="269">
        <v>7446</v>
      </c>
      <c r="B56" s="265">
        <v>758</v>
      </c>
      <c r="C56" s="112" t="s">
        <v>735</v>
      </c>
      <c r="D56" s="25" t="s">
        <v>163</v>
      </c>
      <c r="E56" s="84" t="s">
        <v>555</v>
      </c>
      <c r="F56" s="84" t="s">
        <v>568</v>
      </c>
      <c r="G56" s="84" t="s">
        <v>562</v>
      </c>
      <c r="H56" s="84" t="s">
        <v>554</v>
      </c>
      <c r="I56" s="32">
        <v>0</v>
      </c>
      <c r="J56" s="32">
        <f t="shared" si="2"/>
        <v>0</v>
      </c>
      <c r="K56" s="32">
        <v>0</v>
      </c>
      <c r="L56" s="32">
        <f t="shared" si="3"/>
        <v>0</v>
      </c>
      <c r="M56" s="530"/>
    </row>
    <row r="57" spans="1:13" s="20" customFormat="1" ht="53.25" customHeight="1">
      <c r="A57" s="269">
        <v>7446</v>
      </c>
      <c r="B57" s="265">
        <v>759</v>
      </c>
      <c r="C57" s="112" t="s">
        <v>736</v>
      </c>
      <c r="D57" s="25" t="s">
        <v>164</v>
      </c>
      <c r="E57" s="84" t="s">
        <v>552</v>
      </c>
      <c r="F57" s="84" t="s">
        <v>568</v>
      </c>
      <c r="G57" s="84" t="s">
        <v>562</v>
      </c>
      <c r="H57" s="84" t="s">
        <v>554</v>
      </c>
      <c r="I57" s="32">
        <v>0</v>
      </c>
      <c r="J57" s="32">
        <f t="shared" si="2"/>
        <v>0</v>
      </c>
      <c r="K57" s="32">
        <v>0</v>
      </c>
      <c r="L57" s="32">
        <f t="shared" si="3"/>
        <v>0</v>
      </c>
      <c r="M57" s="530"/>
    </row>
    <row r="58" spans="1:13" s="20" customFormat="1" ht="28.5" customHeight="1">
      <c r="A58" s="269">
        <v>7446</v>
      </c>
      <c r="B58" s="265">
        <v>760</v>
      </c>
      <c r="C58" s="112" t="s">
        <v>737</v>
      </c>
      <c r="D58" s="25" t="s">
        <v>165</v>
      </c>
      <c r="E58" s="84" t="s">
        <v>552</v>
      </c>
      <c r="F58" s="84" t="s">
        <v>568</v>
      </c>
      <c r="G58" s="84" t="s">
        <v>562</v>
      </c>
      <c r="H58" s="84" t="s">
        <v>554</v>
      </c>
      <c r="I58" s="32">
        <v>0</v>
      </c>
      <c r="J58" s="32">
        <f t="shared" si="2"/>
        <v>0</v>
      </c>
      <c r="K58" s="32">
        <v>0</v>
      </c>
      <c r="L58" s="32">
        <f t="shared" si="3"/>
        <v>0</v>
      </c>
      <c r="M58" s="530"/>
    </row>
    <row r="59" spans="1:13" s="20" customFormat="1" ht="51.75" customHeight="1">
      <c r="A59" s="267">
        <v>7446</v>
      </c>
      <c r="B59" s="270">
        <v>761</v>
      </c>
      <c r="C59" s="160">
        <v>761</v>
      </c>
      <c r="D59" s="25" t="s">
        <v>166</v>
      </c>
      <c r="E59" s="84" t="s">
        <v>551</v>
      </c>
      <c r="F59" s="84" t="s">
        <v>568</v>
      </c>
      <c r="G59" s="84" t="s">
        <v>562</v>
      </c>
      <c r="H59" s="84" t="s">
        <v>554</v>
      </c>
      <c r="I59" s="32">
        <v>2500000</v>
      </c>
      <c r="J59" s="32">
        <f t="shared" si="2"/>
        <v>500000</v>
      </c>
      <c r="K59" s="32">
        <v>3000000</v>
      </c>
      <c r="L59" s="32">
        <f t="shared" si="3"/>
        <v>3000000</v>
      </c>
      <c r="M59" s="530"/>
    </row>
    <row r="60" spans="1:13" s="20" customFormat="1" ht="60" customHeight="1">
      <c r="A60" s="267">
        <v>7446</v>
      </c>
      <c r="B60" s="270">
        <v>762</v>
      </c>
      <c r="C60" s="160">
        <v>762</v>
      </c>
      <c r="D60" s="25" t="s">
        <v>167</v>
      </c>
      <c r="E60" s="84" t="s">
        <v>552</v>
      </c>
      <c r="F60" s="84" t="s">
        <v>568</v>
      </c>
      <c r="G60" s="84" t="s">
        <v>562</v>
      </c>
      <c r="H60" s="84" t="s">
        <v>554</v>
      </c>
      <c r="I60" s="32">
        <v>1000000</v>
      </c>
      <c r="J60" s="32">
        <f t="shared" si="2"/>
        <v>536000</v>
      </c>
      <c r="K60" s="32">
        <v>1536000</v>
      </c>
      <c r="L60" s="32">
        <f t="shared" si="3"/>
        <v>1536000</v>
      </c>
      <c r="M60" s="530"/>
    </row>
    <row r="61" spans="1:13" s="20" customFormat="1" ht="28.5" customHeight="1">
      <c r="A61" s="269">
        <v>7446</v>
      </c>
      <c r="B61" s="265">
        <v>763</v>
      </c>
      <c r="C61" s="112" t="s">
        <v>738</v>
      </c>
      <c r="D61" s="25" t="s">
        <v>168</v>
      </c>
      <c r="E61" s="84" t="s">
        <v>552</v>
      </c>
      <c r="F61" s="84" t="s">
        <v>568</v>
      </c>
      <c r="G61" s="84" t="s">
        <v>562</v>
      </c>
      <c r="H61" s="84" t="s">
        <v>554</v>
      </c>
      <c r="I61" s="32">
        <v>0</v>
      </c>
      <c r="J61" s="32">
        <f t="shared" si="2"/>
        <v>0</v>
      </c>
      <c r="K61" s="32">
        <v>0</v>
      </c>
      <c r="L61" s="32">
        <f t="shared" si="3"/>
        <v>0</v>
      </c>
      <c r="M61" s="530"/>
    </row>
    <row r="62" spans="1:13" s="20" customFormat="1" ht="33.75" customHeight="1">
      <c r="A62" s="269">
        <v>7446</v>
      </c>
      <c r="B62" s="265">
        <v>764</v>
      </c>
      <c r="C62" s="112">
        <v>764</v>
      </c>
      <c r="D62" s="25" t="s">
        <v>169</v>
      </c>
      <c r="E62" s="84" t="s">
        <v>552</v>
      </c>
      <c r="F62" s="84" t="s">
        <v>568</v>
      </c>
      <c r="G62" s="84" t="s">
        <v>562</v>
      </c>
      <c r="H62" s="84" t="s">
        <v>554</v>
      </c>
      <c r="I62" s="32">
        <v>0</v>
      </c>
      <c r="J62" s="32">
        <f t="shared" si="2"/>
        <v>0</v>
      </c>
      <c r="K62" s="32">
        <v>0</v>
      </c>
      <c r="L62" s="32">
        <f t="shared" si="3"/>
        <v>0</v>
      </c>
      <c r="M62" s="530"/>
    </row>
    <row r="63" spans="1:12" s="20" customFormat="1" ht="16.5" customHeight="1">
      <c r="A63" s="177"/>
      <c r="B63" s="651" t="s">
        <v>546</v>
      </c>
      <c r="C63" s="652"/>
      <c r="D63" s="161" t="s">
        <v>170</v>
      </c>
      <c r="E63" s="382"/>
      <c r="F63" s="383"/>
      <c r="G63" s="383"/>
      <c r="H63" s="384"/>
      <c r="I63" s="162">
        <f>I64</f>
        <v>238841954</v>
      </c>
      <c r="J63" s="162">
        <f>J64</f>
        <v>58344992</v>
      </c>
      <c r="K63" s="162">
        <f>K64</f>
        <v>297186946</v>
      </c>
      <c r="L63" s="162">
        <f>L64</f>
        <v>297186946</v>
      </c>
    </row>
    <row r="64" spans="1:12" s="20" customFormat="1" ht="16.5" customHeight="1">
      <c r="A64" s="177"/>
      <c r="B64" s="271"/>
      <c r="C64" s="117"/>
      <c r="D64" s="88" t="s">
        <v>171</v>
      </c>
      <c r="E64" s="376"/>
      <c r="F64" s="377"/>
      <c r="G64" s="377"/>
      <c r="H64" s="378"/>
      <c r="I64" s="97">
        <f>SUM(I65:I77)</f>
        <v>238841954</v>
      </c>
      <c r="J64" s="97">
        <f>SUM(J65:J77)</f>
        <v>58344992</v>
      </c>
      <c r="K64" s="97">
        <f>SUM(K65:K77)</f>
        <v>297186946</v>
      </c>
      <c r="L64" s="97">
        <f>SUM(L65:L77)</f>
        <v>297186946</v>
      </c>
    </row>
    <row r="65" spans="1:12" s="20" customFormat="1" ht="52.5" customHeight="1">
      <c r="A65" s="269">
        <v>7449</v>
      </c>
      <c r="B65" s="265">
        <v>955</v>
      </c>
      <c r="C65" s="112">
        <v>955</v>
      </c>
      <c r="D65" s="25" t="s">
        <v>172</v>
      </c>
      <c r="E65" s="84" t="s">
        <v>553</v>
      </c>
      <c r="F65" s="84" t="s">
        <v>568</v>
      </c>
      <c r="G65" s="84" t="s">
        <v>562</v>
      </c>
      <c r="H65" s="84" t="s">
        <v>554</v>
      </c>
      <c r="I65" s="32">
        <v>5000000</v>
      </c>
      <c r="J65" s="32">
        <f aca="true" t="shared" si="4" ref="J65:J77">K65-I65</f>
        <v>0</v>
      </c>
      <c r="K65" s="32">
        <v>5000000</v>
      </c>
      <c r="L65" s="32">
        <f aca="true" t="shared" si="5" ref="L65:L77">K65</f>
        <v>5000000</v>
      </c>
    </row>
    <row r="66" spans="1:12" s="20" customFormat="1" ht="49.5" customHeight="1">
      <c r="A66" s="355">
        <v>7439</v>
      </c>
      <c r="B66" s="330">
        <v>956</v>
      </c>
      <c r="C66" s="293">
        <v>956</v>
      </c>
      <c r="D66" s="294" t="s">
        <v>476</v>
      </c>
      <c r="E66" s="84" t="s">
        <v>553</v>
      </c>
      <c r="F66" s="84" t="s">
        <v>562</v>
      </c>
      <c r="G66" s="84" t="s">
        <v>562</v>
      </c>
      <c r="H66" s="84" t="s">
        <v>554</v>
      </c>
      <c r="I66" s="32">
        <v>17805510</v>
      </c>
      <c r="J66" s="32">
        <f t="shared" si="4"/>
        <v>578045</v>
      </c>
      <c r="K66" s="32">
        <v>18383555</v>
      </c>
      <c r="L66" s="32">
        <f t="shared" si="5"/>
        <v>18383555</v>
      </c>
    </row>
    <row r="67" spans="1:13" s="20" customFormat="1" ht="19.5" customHeight="1">
      <c r="A67" s="357">
        <v>7446</v>
      </c>
      <c r="B67" s="329">
        <v>957</v>
      </c>
      <c r="C67" s="318">
        <v>957</v>
      </c>
      <c r="D67" s="294" t="s">
        <v>744</v>
      </c>
      <c r="E67" s="84" t="s">
        <v>553</v>
      </c>
      <c r="F67" s="84" t="s">
        <v>568</v>
      </c>
      <c r="G67" s="84" t="s">
        <v>562</v>
      </c>
      <c r="H67" s="84" t="s">
        <v>554</v>
      </c>
      <c r="I67" s="32">
        <v>45000000</v>
      </c>
      <c r="J67" s="32">
        <f t="shared" si="4"/>
        <v>-44900000</v>
      </c>
      <c r="K67" s="32">
        <v>100000</v>
      </c>
      <c r="L67" s="32">
        <f t="shared" si="5"/>
        <v>100000</v>
      </c>
      <c r="M67" s="530"/>
    </row>
    <row r="68" spans="1:12" s="20" customFormat="1" ht="40.5" customHeight="1">
      <c r="A68" s="357">
        <v>7448</v>
      </c>
      <c r="B68" s="329">
        <v>958</v>
      </c>
      <c r="C68" s="318">
        <v>958</v>
      </c>
      <c r="D68" s="294" t="s">
        <v>584</v>
      </c>
      <c r="E68" s="84" t="s">
        <v>553</v>
      </c>
      <c r="F68" s="84" t="s">
        <v>568</v>
      </c>
      <c r="G68" s="84" t="s">
        <v>562</v>
      </c>
      <c r="H68" s="84" t="s">
        <v>554</v>
      </c>
      <c r="I68" s="32">
        <v>10725670</v>
      </c>
      <c r="J68" s="32">
        <f t="shared" si="4"/>
        <v>442161</v>
      </c>
      <c r="K68" s="32">
        <v>11167831</v>
      </c>
      <c r="L68" s="32">
        <f t="shared" si="5"/>
        <v>11167831</v>
      </c>
    </row>
    <row r="69" spans="1:13" s="20" customFormat="1" ht="27.75" customHeight="1">
      <c r="A69" s="355">
        <v>7446</v>
      </c>
      <c r="B69" s="330">
        <v>959</v>
      </c>
      <c r="C69" s="293">
        <v>959</v>
      </c>
      <c r="D69" s="294" t="s">
        <v>173</v>
      </c>
      <c r="E69" s="84" t="s">
        <v>553</v>
      </c>
      <c r="F69" s="84" t="s">
        <v>568</v>
      </c>
      <c r="G69" s="84" t="s">
        <v>562</v>
      </c>
      <c r="H69" s="84" t="s">
        <v>554</v>
      </c>
      <c r="I69" s="32">
        <v>0</v>
      </c>
      <c r="J69" s="32">
        <f t="shared" si="4"/>
        <v>0</v>
      </c>
      <c r="K69" s="32">
        <v>0</v>
      </c>
      <c r="L69" s="32">
        <f t="shared" si="5"/>
        <v>0</v>
      </c>
      <c r="M69" s="530"/>
    </row>
    <row r="70" spans="1:13" s="20" customFormat="1" ht="20.25" customHeight="1">
      <c r="A70" s="357">
        <v>7446</v>
      </c>
      <c r="B70" s="329">
        <v>961</v>
      </c>
      <c r="C70" s="318">
        <v>961</v>
      </c>
      <c r="D70" s="294" t="s">
        <v>174</v>
      </c>
      <c r="E70" s="84" t="s">
        <v>553</v>
      </c>
      <c r="F70" s="84" t="s">
        <v>568</v>
      </c>
      <c r="G70" s="84" t="s">
        <v>562</v>
      </c>
      <c r="H70" s="84" t="s">
        <v>554</v>
      </c>
      <c r="I70" s="32">
        <v>500000</v>
      </c>
      <c r="J70" s="32">
        <f t="shared" si="4"/>
        <v>0</v>
      </c>
      <c r="K70" s="32">
        <v>500000</v>
      </c>
      <c r="L70" s="32">
        <f t="shared" si="5"/>
        <v>500000</v>
      </c>
      <c r="M70" s="530"/>
    </row>
    <row r="71" spans="1:12" s="20" customFormat="1" ht="40.5" customHeight="1">
      <c r="A71" s="357">
        <v>7437</v>
      </c>
      <c r="B71" s="329">
        <v>965</v>
      </c>
      <c r="C71" s="594" t="s">
        <v>263</v>
      </c>
      <c r="D71" s="294" t="s">
        <v>497</v>
      </c>
      <c r="E71" s="84" t="s">
        <v>553</v>
      </c>
      <c r="F71" s="84" t="s">
        <v>568</v>
      </c>
      <c r="G71" s="84" t="s">
        <v>562</v>
      </c>
      <c r="H71" s="84" t="s">
        <v>554</v>
      </c>
      <c r="I71" s="32">
        <v>0</v>
      </c>
      <c r="J71" s="32">
        <f t="shared" si="4"/>
        <v>0</v>
      </c>
      <c r="K71" s="32">
        <v>0</v>
      </c>
      <c r="L71" s="32">
        <f t="shared" si="5"/>
        <v>0</v>
      </c>
    </row>
    <row r="72" spans="1:12" s="20" customFormat="1" ht="39" customHeight="1">
      <c r="A72" s="357">
        <v>7438</v>
      </c>
      <c r="B72" s="329">
        <v>966</v>
      </c>
      <c r="C72" s="318">
        <v>966</v>
      </c>
      <c r="D72" s="294" t="s">
        <v>498</v>
      </c>
      <c r="E72" s="84" t="s">
        <v>553</v>
      </c>
      <c r="F72" s="84" t="s">
        <v>568</v>
      </c>
      <c r="G72" s="84" t="s">
        <v>562</v>
      </c>
      <c r="H72" s="84" t="s">
        <v>554</v>
      </c>
      <c r="I72" s="32">
        <v>6958866</v>
      </c>
      <c r="J72" s="32">
        <f t="shared" si="4"/>
        <v>-6958866</v>
      </c>
      <c r="K72" s="32">
        <v>0</v>
      </c>
      <c r="L72" s="32">
        <f t="shared" si="5"/>
        <v>0</v>
      </c>
    </row>
    <row r="73" spans="1:13" s="20" customFormat="1" ht="27" customHeight="1">
      <c r="A73" s="357">
        <v>7446</v>
      </c>
      <c r="B73" s="329">
        <v>967</v>
      </c>
      <c r="C73" s="318">
        <v>967</v>
      </c>
      <c r="D73" s="294" t="s">
        <v>585</v>
      </c>
      <c r="E73" s="84" t="s">
        <v>553</v>
      </c>
      <c r="F73" s="84" t="s">
        <v>568</v>
      </c>
      <c r="G73" s="84" t="s">
        <v>562</v>
      </c>
      <c r="H73" s="84" t="s">
        <v>554</v>
      </c>
      <c r="I73" s="32">
        <v>12811908</v>
      </c>
      <c r="J73" s="32">
        <f t="shared" si="4"/>
        <v>193652</v>
      </c>
      <c r="K73" s="32">
        <v>13005560</v>
      </c>
      <c r="L73" s="32">
        <f t="shared" si="5"/>
        <v>13005560</v>
      </c>
      <c r="M73" s="530"/>
    </row>
    <row r="74" spans="1:13" s="20" customFormat="1" ht="26.25" customHeight="1">
      <c r="A74" s="269">
        <v>7446</v>
      </c>
      <c r="B74" s="265">
        <v>972</v>
      </c>
      <c r="C74" s="112">
        <v>972</v>
      </c>
      <c r="D74" s="25" t="s">
        <v>175</v>
      </c>
      <c r="E74" s="84" t="s">
        <v>553</v>
      </c>
      <c r="F74" s="84" t="s">
        <v>568</v>
      </c>
      <c r="G74" s="84" t="s">
        <v>562</v>
      </c>
      <c r="H74" s="84" t="s">
        <v>554</v>
      </c>
      <c r="I74" s="32">
        <v>0</v>
      </c>
      <c r="J74" s="32">
        <f t="shared" si="4"/>
        <v>0</v>
      </c>
      <c r="K74" s="32">
        <v>0</v>
      </c>
      <c r="L74" s="32">
        <f t="shared" si="5"/>
        <v>0</v>
      </c>
      <c r="M74" s="530"/>
    </row>
    <row r="75" spans="1:13" s="20" customFormat="1" ht="30" customHeight="1">
      <c r="A75" s="267">
        <v>7446</v>
      </c>
      <c r="B75" s="270">
        <v>978</v>
      </c>
      <c r="C75" s="160">
        <v>978</v>
      </c>
      <c r="D75" s="25" t="s">
        <v>176</v>
      </c>
      <c r="E75" s="84" t="s">
        <v>553</v>
      </c>
      <c r="F75" s="84" t="s">
        <v>568</v>
      </c>
      <c r="G75" s="84" t="s">
        <v>562</v>
      </c>
      <c r="H75" s="84" t="s">
        <v>554</v>
      </c>
      <c r="I75" s="32">
        <v>40000</v>
      </c>
      <c r="J75" s="32">
        <f t="shared" si="4"/>
        <v>-10000</v>
      </c>
      <c r="K75" s="32">
        <v>30000</v>
      </c>
      <c r="L75" s="32">
        <f t="shared" si="5"/>
        <v>30000</v>
      </c>
      <c r="M75" s="530"/>
    </row>
    <row r="76" spans="1:12" s="20" customFormat="1" ht="22.5" customHeight="1">
      <c r="A76" s="267">
        <v>7441</v>
      </c>
      <c r="B76" s="270">
        <v>979</v>
      </c>
      <c r="C76" s="160">
        <v>979</v>
      </c>
      <c r="D76" s="25" t="s">
        <v>517</v>
      </c>
      <c r="E76" s="84" t="s">
        <v>553</v>
      </c>
      <c r="F76" s="84" t="s">
        <v>568</v>
      </c>
      <c r="G76" s="84" t="s">
        <v>562</v>
      </c>
      <c r="H76" s="84" t="s">
        <v>554</v>
      </c>
      <c r="I76" s="32">
        <v>140000000</v>
      </c>
      <c r="J76" s="32">
        <f t="shared" si="4"/>
        <v>109000000</v>
      </c>
      <c r="K76" s="32">
        <v>249000000</v>
      </c>
      <c r="L76" s="32">
        <f t="shared" si="5"/>
        <v>249000000</v>
      </c>
    </row>
    <row r="77" spans="1:13" s="20" customFormat="1" ht="56.25" customHeight="1">
      <c r="A77" s="267">
        <v>7446</v>
      </c>
      <c r="B77" s="270">
        <v>980</v>
      </c>
      <c r="C77" s="112" t="s">
        <v>739</v>
      </c>
      <c r="D77" s="25" t="s">
        <v>177</v>
      </c>
      <c r="E77" s="84" t="s">
        <v>553</v>
      </c>
      <c r="F77" s="84" t="s">
        <v>568</v>
      </c>
      <c r="G77" s="84" t="s">
        <v>562</v>
      </c>
      <c r="H77" s="84" t="s">
        <v>554</v>
      </c>
      <c r="I77" s="32">
        <v>0</v>
      </c>
      <c r="J77" s="32">
        <f t="shared" si="4"/>
        <v>0</v>
      </c>
      <c r="K77" s="32">
        <v>0</v>
      </c>
      <c r="L77" s="32">
        <f t="shared" si="5"/>
        <v>0</v>
      </c>
      <c r="M77" s="530"/>
    </row>
    <row r="78" spans="1:13" ht="16.5" customHeight="1">
      <c r="A78" s="179"/>
      <c r="B78" s="651" t="s">
        <v>547</v>
      </c>
      <c r="C78" s="652"/>
      <c r="D78" s="482" t="s">
        <v>432</v>
      </c>
      <c r="E78" s="436"/>
      <c r="F78" s="436"/>
      <c r="G78" s="436"/>
      <c r="H78" s="437"/>
      <c r="I78" s="339">
        <f>I79</f>
        <v>100000</v>
      </c>
      <c r="J78" s="339">
        <f>J79</f>
        <v>0</v>
      </c>
      <c r="K78" s="339">
        <f>K79</f>
        <v>100000</v>
      </c>
      <c r="L78" s="339">
        <f>L79</f>
        <v>100000</v>
      </c>
      <c r="M78" s="9"/>
    </row>
    <row r="79" spans="1:13" ht="16.5" customHeight="1">
      <c r="A79" s="179"/>
      <c r="B79" s="179"/>
      <c r="C79" s="150"/>
      <c r="D79" s="483" t="s">
        <v>433</v>
      </c>
      <c r="E79" s="438"/>
      <c r="F79" s="438"/>
      <c r="G79" s="438"/>
      <c r="H79" s="439"/>
      <c r="I79" s="340">
        <f>SUM(I80:I80)</f>
        <v>100000</v>
      </c>
      <c r="J79" s="340">
        <f>SUM(J80:J80)</f>
        <v>0</v>
      </c>
      <c r="K79" s="340">
        <f>SUM(K80:K80)</f>
        <v>100000</v>
      </c>
      <c r="L79" s="340">
        <f>SUM(L80:L80)</f>
        <v>100000</v>
      </c>
      <c r="M79" s="9"/>
    </row>
    <row r="80" spans="1:13" ht="16.5" customHeight="1">
      <c r="A80" s="267"/>
      <c r="B80" s="267">
        <v>882</v>
      </c>
      <c r="C80" s="1">
        <v>882</v>
      </c>
      <c r="D80" s="484" t="s">
        <v>316</v>
      </c>
      <c r="E80" s="84" t="s">
        <v>548</v>
      </c>
      <c r="F80" s="189">
        <v>1</v>
      </c>
      <c r="G80" s="189">
        <v>1</v>
      </c>
      <c r="H80" s="189">
        <v>1</v>
      </c>
      <c r="I80" s="32">
        <v>100000</v>
      </c>
      <c r="J80" s="32">
        <f>K80-I80</f>
        <v>0</v>
      </c>
      <c r="K80" s="32">
        <v>100000</v>
      </c>
      <c r="L80" s="32">
        <f>K80</f>
        <v>100000</v>
      </c>
      <c r="M80" s="9"/>
    </row>
    <row r="81" ht="24" customHeight="1">
      <c r="A81" s="461"/>
    </row>
    <row r="82" spans="1:12" ht="24" customHeight="1">
      <c r="A82" s="461"/>
      <c r="B82" s="191" t="s">
        <v>709</v>
      </c>
      <c r="C82" s="714" t="s">
        <v>708</v>
      </c>
      <c r="D82" s="714"/>
      <c r="E82" s="714"/>
      <c r="F82" s="714"/>
      <c r="G82" s="714"/>
      <c r="H82" s="714"/>
      <c r="I82" s="714"/>
      <c r="J82" s="714"/>
      <c r="K82" s="714"/>
      <c r="L82" s="714"/>
    </row>
    <row r="83" ht="21" customHeight="1">
      <c r="A83" s="462"/>
    </row>
    <row r="84" spans="1:12" ht="21.75" customHeight="1">
      <c r="A84" s="279"/>
      <c r="B84" s="680" t="s">
        <v>656</v>
      </c>
      <c r="C84" s="680"/>
      <c r="D84" s="498" t="s">
        <v>616</v>
      </c>
      <c r="E84" s="49"/>
      <c r="F84" s="49"/>
      <c r="G84" s="49"/>
      <c r="H84" s="80"/>
      <c r="I84" s="499">
        <f>SUM(I85:I88)</f>
        <v>900000</v>
      </c>
      <c r="J84" s="499">
        <f>SUM(J85:J88)</f>
        <v>2600052.16</v>
      </c>
      <c r="K84" s="499">
        <f>SUM(K85:K88)</f>
        <v>500000</v>
      </c>
      <c r="L84" s="499">
        <f>SUM(L85:L88)</f>
        <v>0</v>
      </c>
    </row>
    <row r="85" spans="1:13" s="64" customFormat="1" ht="21.75" customHeight="1">
      <c r="A85" s="303"/>
      <c r="B85" s="101"/>
      <c r="D85" s="34" t="s">
        <v>642</v>
      </c>
      <c r="E85" s="49"/>
      <c r="F85" s="49"/>
      <c r="G85" s="49"/>
      <c r="H85" s="80"/>
      <c r="I85" s="500">
        <v>900000</v>
      </c>
      <c r="J85" s="497">
        <v>2600052.16</v>
      </c>
      <c r="K85" s="500">
        <v>500000</v>
      </c>
      <c r="L85" s="500"/>
      <c r="M85" s="49"/>
    </row>
    <row r="86" spans="1:13" s="34" customFormat="1" ht="21.75" customHeight="1">
      <c r="A86" s="59"/>
      <c r="B86" s="101"/>
      <c r="D86" s="34" t="s">
        <v>643</v>
      </c>
      <c r="E86" s="49"/>
      <c r="F86" s="49"/>
      <c r="G86" s="49"/>
      <c r="H86" s="80"/>
      <c r="I86" s="500">
        <v>0</v>
      </c>
      <c r="J86" s="500"/>
      <c r="K86" s="500"/>
      <c r="L86" s="500"/>
      <c r="M86" s="49"/>
    </row>
  </sheetData>
  <sheetProtection/>
  <mergeCells count="19">
    <mergeCell ref="B12:C12"/>
    <mergeCell ref="E1:H2"/>
    <mergeCell ref="E3:E4"/>
    <mergeCell ref="B63:C63"/>
    <mergeCell ref="K3:K4"/>
    <mergeCell ref="L3:L4"/>
    <mergeCell ref="B5:C11"/>
    <mergeCell ref="D1:D4"/>
    <mergeCell ref="K1:L2"/>
    <mergeCell ref="B78:C78"/>
    <mergeCell ref="B84:C84"/>
    <mergeCell ref="A1:A4"/>
    <mergeCell ref="I1:I4"/>
    <mergeCell ref="B3:B4"/>
    <mergeCell ref="C3:C4"/>
    <mergeCell ref="B1:C2"/>
    <mergeCell ref="F3:H3"/>
    <mergeCell ref="C82:L82"/>
    <mergeCell ref="J1:J4"/>
  </mergeCells>
  <printOptions/>
  <pageMargins left="0.7874015748031497" right="0.7874015748031497" top="0.7874015748031497" bottom="0.7874015748031497" header="0.31496062992125984" footer="0.31496062992125984"/>
  <pageSetup horizontalDpi="300" verticalDpi="300" orientation="landscape" paperSize="9" scale="80" r:id="rId1"/>
  <rowBreaks count="5" manualBreakCount="5">
    <brk id="26" min="1" max="11" man="1"/>
    <brk id="40" min="1" max="11" man="1"/>
    <brk id="55" min="1" max="11" man="1"/>
    <brk id="69" min="1" max="11" man="1"/>
    <brk id="82" max="255" man="1"/>
  </rowBreaks>
</worksheet>
</file>

<file path=xl/worksheets/sheet16.xml><?xml version="1.0" encoding="utf-8"?>
<worksheet xmlns="http://schemas.openxmlformats.org/spreadsheetml/2006/main" xmlns:r="http://schemas.openxmlformats.org/officeDocument/2006/relationships">
  <sheetPr>
    <tabColor theme="0"/>
  </sheetPr>
  <dimension ref="A1:M4619"/>
  <sheetViews>
    <sheetView showGridLines="0" zoomScale="90" zoomScaleNormal="90" zoomScalePageLayoutView="0" workbookViewId="0" topLeftCell="A19">
      <selection activeCell="K1" sqref="K1:L2"/>
    </sheetView>
  </sheetViews>
  <sheetFormatPr defaultColWidth="9.140625" defaultRowHeight="12.75"/>
  <cols>
    <col min="1" max="1" width="13.421875" style="59" customWidth="1"/>
    <col min="2" max="2" width="5.7109375" style="169" customWidth="1"/>
    <col min="3" max="3" width="5.7109375" style="13" customWidth="1"/>
    <col min="4" max="4" width="70.7109375" style="9" customWidth="1"/>
    <col min="5" max="8" width="4.7109375" style="69" customWidth="1"/>
    <col min="9" max="12" width="15.7109375" style="69" customWidth="1"/>
    <col min="13" max="13" width="12.7109375" style="9" customWidth="1"/>
    <col min="14"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19.5" customHeight="1">
      <c r="A5" s="346"/>
      <c r="B5" s="702">
        <v>14</v>
      </c>
      <c r="C5" s="703"/>
      <c r="D5" s="8" t="s">
        <v>178</v>
      </c>
      <c r="E5" s="359"/>
      <c r="F5" s="368"/>
      <c r="G5" s="368"/>
      <c r="H5" s="360"/>
      <c r="I5" s="28">
        <f>I10</f>
        <v>7384366</v>
      </c>
      <c r="J5" s="28">
        <f>J10</f>
        <v>-2134714</v>
      </c>
      <c r="K5" s="28">
        <f>K10</f>
        <v>5249652</v>
      </c>
      <c r="L5" s="28">
        <f>L10</f>
        <v>5249652</v>
      </c>
    </row>
    <row r="6" spans="1:12" ht="34.5" customHeight="1">
      <c r="A6" s="348"/>
      <c r="B6" s="704"/>
      <c r="C6" s="705"/>
      <c r="D6" s="26" t="s">
        <v>1</v>
      </c>
      <c r="E6" s="361"/>
      <c r="F6" s="369"/>
      <c r="G6" s="369"/>
      <c r="H6" s="362"/>
      <c r="I6" s="29"/>
      <c r="J6" s="29"/>
      <c r="K6" s="29"/>
      <c r="L6" s="29"/>
    </row>
    <row r="7" spans="1:12" ht="18.75" customHeight="1">
      <c r="A7" s="348"/>
      <c r="B7" s="704"/>
      <c r="C7" s="705"/>
      <c r="D7" s="27" t="s">
        <v>58</v>
      </c>
      <c r="E7" s="361"/>
      <c r="F7" s="369"/>
      <c r="G7" s="369"/>
      <c r="H7" s="362"/>
      <c r="I7" s="29"/>
      <c r="J7" s="29"/>
      <c r="K7" s="29"/>
      <c r="L7" s="29"/>
    </row>
    <row r="8" spans="1:12" ht="16.5" customHeight="1">
      <c r="A8" s="348"/>
      <c r="B8" s="704"/>
      <c r="C8" s="705"/>
      <c r="D8" s="26" t="s">
        <v>88</v>
      </c>
      <c r="E8" s="361"/>
      <c r="F8" s="369"/>
      <c r="G8" s="369"/>
      <c r="H8" s="362"/>
      <c r="I8" s="29"/>
      <c r="J8" s="29"/>
      <c r="K8" s="29"/>
      <c r="L8" s="29"/>
    </row>
    <row r="9" spans="1:12" ht="18.75" customHeight="1">
      <c r="A9" s="349"/>
      <c r="B9" s="706"/>
      <c r="C9" s="707"/>
      <c r="D9" s="27" t="s">
        <v>179</v>
      </c>
      <c r="E9" s="361"/>
      <c r="F9" s="369"/>
      <c r="G9" s="369"/>
      <c r="H9" s="362"/>
      <c r="I9" s="29"/>
      <c r="J9" s="29"/>
      <c r="K9" s="29"/>
      <c r="L9" s="29"/>
    </row>
    <row r="10" spans="1:12" s="13" customFormat="1" ht="16.5" customHeight="1">
      <c r="A10" s="72"/>
      <c r="B10" s="651" t="s">
        <v>544</v>
      </c>
      <c r="C10" s="652"/>
      <c r="D10" s="12" t="s">
        <v>180</v>
      </c>
      <c r="E10" s="365"/>
      <c r="F10" s="371"/>
      <c r="G10" s="371"/>
      <c r="H10" s="366"/>
      <c r="I10" s="31">
        <f>I11+I13</f>
        <v>7384366</v>
      </c>
      <c r="J10" s="31">
        <f>J11+J13</f>
        <v>-2134714</v>
      </c>
      <c r="K10" s="31">
        <f>K11+K13</f>
        <v>5249652</v>
      </c>
      <c r="L10" s="31">
        <f>L11+L13</f>
        <v>5249652</v>
      </c>
    </row>
    <row r="11" spans="1:12" s="13" customFormat="1" ht="16.5" customHeight="1">
      <c r="A11" s="72"/>
      <c r="B11" s="50"/>
      <c r="C11" s="39"/>
      <c r="D11" s="82" t="s">
        <v>181</v>
      </c>
      <c r="E11" s="367"/>
      <c r="F11" s="372"/>
      <c r="G11" s="372"/>
      <c r="H11" s="317"/>
      <c r="I11" s="83">
        <f>SUM(I12:I12)</f>
        <v>50000</v>
      </c>
      <c r="J11" s="83">
        <f>SUM(J12:J12)</f>
        <v>-2500</v>
      </c>
      <c r="K11" s="83">
        <f>SUM(K12:K12)</f>
        <v>47500</v>
      </c>
      <c r="L11" s="83">
        <f>SUM(L12:L12)</f>
        <v>47500</v>
      </c>
    </row>
    <row r="12" spans="1:12" s="20" customFormat="1" ht="27.75" customHeight="1">
      <c r="A12" s="42">
        <v>2115</v>
      </c>
      <c r="B12" s="518" t="s">
        <v>649</v>
      </c>
      <c r="C12" s="18">
        <v>781</v>
      </c>
      <c r="D12" s="19" t="s">
        <v>6</v>
      </c>
      <c r="E12" s="84" t="s">
        <v>549</v>
      </c>
      <c r="F12" s="84" t="s">
        <v>554</v>
      </c>
      <c r="G12" s="84" t="s">
        <v>554</v>
      </c>
      <c r="H12" s="84" t="s">
        <v>554</v>
      </c>
      <c r="I12" s="32">
        <v>50000</v>
      </c>
      <c r="J12" s="32">
        <f>K12-I12</f>
        <v>-2500</v>
      </c>
      <c r="K12" s="32">
        <v>47500</v>
      </c>
      <c r="L12" s="32">
        <f>K12</f>
        <v>47500</v>
      </c>
    </row>
    <row r="13" spans="1:13" s="20" customFormat="1" ht="16.5" customHeight="1">
      <c r="A13" s="154"/>
      <c r="B13" s="188"/>
      <c r="C13" s="150"/>
      <c r="D13" s="88" t="s">
        <v>182</v>
      </c>
      <c r="E13" s="440"/>
      <c r="F13" s="441"/>
      <c r="G13" s="441"/>
      <c r="H13" s="442"/>
      <c r="I13" s="166">
        <f>SUM(I14:I21)</f>
        <v>7334366</v>
      </c>
      <c r="J13" s="166">
        <f>SUM(J14:J21)</f>
        <v>-2132214</v>
      </c>
      <c r="K13" s="166">
        <f>SUM(K14:K21)</f>
        <v>5202152</v>
      </c>
      <c r="L13" s="166">
        <f>SUM(L14:L21)</f>
        <v>5202152</v>
      </c>
      <c r="M13" s="530"/>
    </row>
    <row r="14" spans="1:12" s="13" customFormat="1" ht="29.25" customHeight="1">
      <c r="A14" s="42">
        <v>2113</v>
      </c>
      <c r="B14" s="24">
        <v>770</v>
      </c>
      <c r="C14" s="18">
        <v>770</v>
      </c>
      <c r="D14" s="167" t="s">
        <v>183</v>
      </c>
      <c r="E14" s="84" t="s">
        <v>551</v>
      </c>
      <c r="F14" s="84" t="s">
        <v>556</v>
      </c>
      <c r="G14" s="84" t="s">
        <v>560</v>
      </c>
      <c r="H14" s="84" t="s">
        <v>554</v>
      </c>
      <c r="I14" s="32">
        <v>0</v>
      </c>
      <c r="J14" s="32">
        <f aca="true" t="shared" si="0" ref="J14:J21">K14-I14</f>
        <v>0</v>
      </c>
      <c r="K14" s="32">
        <v>0</v>
      </c>
      <c r="L14" s="32">
        <f>K14</f>
        <v>0</v>
      </c>
    </row>
    <row r="15" spans="1:12" s="20" customFormat="1" ht="39.75" customHeight="1">
      <c r="A15" s="42">
        <v>2113</v>
      </c>
      <c r="B15" s="319">
        <v>771</v>
      </c>
      <c r="C15" s="350">
        <v>771</v>
      </c>
      <c r="D15" s="167" t="s">
        <v>184</v>
      </c>
      <c r="E15" s="84" t="s">
        <v>552</v>
      </c>
      <c r="F15" s="84" t="s">
        <v>556</v>
      </c>
      <c r="G15" s="84" t="s">
        <v>560</v>
      </c>
      <c r="H15" s="84" t="s">
        <v>554</v>
      </c>
      <c r="I15" s="32">
        <v>551893</v>
      </c>
      <c r="J15" s="32">
        <f t="shared" si="0"/>
        <v>-121893</v>
      </c>
      <c r="K15" s="32">
        <v>430000</v>
      </c>
      <c r="L15" s="32">
        <f aca="true" t="shared" si="1" ref="L15:L21">K15</f>
        <v>430000</v>
      </c>
    </row>
    <row r="16" spans="1:12" s="20" customFormat="1" ht="20.25" customHeight="1">
      <c r="A16" s="42">
        <v>2113</v>
      </c>
      <c r="B16" s="24">
        <v>772</v>
      </c>
      <c r="C16" s="18">
        <v>772</v>
      </c>
      <c r="D16" s="167" t="s">
        <v>185</v>
      </c>
      <c r="E16" s="84" t="s">
        <v>552</v>
      </c>
      <c r="F16" s="84" t="s">
        <v>556</v>
      </c>
      <c r="G16" s="84" t="s">
        <v>560</v>
      </c>
      <c r="H16" s="84" t="s">
        <v>554</v>
      </c>
      <c r="I16" s="32">
        <v>0</v>
      </c>
      <c r="J16" s="32">
        <f t="shared" si="0"/>
        <v>0</v>
      </c>
      <c r="K16" s="32">
        <v>0</v>
      </c>
      <c r="L16" s="32">
        <f t="shared" si="1"/>
        <v>0</v>
      </c>
    </row>
    <row r="17" spans="1:12" s="20" customFormat="1" ht="38.25" customHeight="1">
      <c r="A17" s="42">
        <v>2113</v>
      </c>
      <c r="B17" s="24">
        <v>773</v>
      </c>
      <c r="C17" s="18">
        <v>773</v>
      </c>
      <c r="D17" s="167" t="s">
        <v>598</v>
      </c>
      <c r="E17" s="84" t="s">
        <v>551</v>
      </c>
      <c r="F17" s="84" t="s">
        <v>556</v>
      </c>
      <c r="G17" s="84" t="s">
        <v>560</v>
      </c>
      <c r="H17" s="84" t="s">
        <v>554</v>
      </c>
      <c r="I17" s="32">
        <v>445075</v>
      </c>
      <c r="J17" s="32">
        <f t="shared" si="0"/>
        <v>-91251</v>
      </c>
      <c r="K17" s="32">
        <v>353824</v>
      </c>
      <c r="L17" s="32">
        <f t="shared" si="1"/>
        <v>353824</v>
      </c>
    </row>
    <row r="18" spans="1:13" s="20" customFormat="1" ht="63.75" customHeight="1">
      <c r="A18" s="42">
        <v>2113</v>
      </c>
      <c r="B18" s="319">
        <v>786</v>
      </c>
      <c r="C18" s="350">
        <v>786</v>
      </c>
      <c r="D18" s="167" t="s">
        <v>745</v>
      </c>
      <c r="E18" s="84" t="s">
        <v>552</v>
      </c>
      <c r="F18" s="84" t="s">
        <v>556</v>
      </c>
      <c r="G18" s="84" t="s">
        <v>560</v>
      </c>
      <c r="H18" s="84" t="s">
        <v>554</v>
      </c>
      <c r="I18" s="32">
        <v>5526893</v>
      </c>
      <c r="J18" s="32">
        <f t="shared" si="0"/>
        <v>-1743565</v>
      </c>
      <c r="K18" s="32">
        <v>3783328</v>
      </c>
      <c r="L18" s="32">
        <f t="shared" si="1"/>
        <v>3783328</v>
      </c>
      <c r="M18" s="490"/>
    </row>
    <row r="19" spans="1:12" s="20" customFormat="1" ht="39.75" customHeight="1">
      <c r="A19" s="42">
        <v>2113</v>
      </c>
      <c r="B19" s="24">
        <v>787</v>
      </c>
      <c r="C19" s="18">
        <v>787</v>
      </c>
      <c r="D19" s="167" t="s">
        <v>746</v>
      </c>
      <c r="E19" s="84" t="s">
        <v>551</v>
      </c>
      <c r="F19" s="84" t="s">
        <v>556</v>
      </c>
      <c r="G19" s="84" t="s">
        <v>560</v>
      </c>
      <c r="H19" s="84" t="s">
        <v>554</v>
      </c>
      <c r="I19" s="32">
        <v>623105</v>
      </c>
      <c r="J19" s="32">
        <f t="shared" si="0"/>
        <v>-133105</v>
      </c>
      <c r="K19" s="32">
        <v>490000</v>
      </c>
      <c r="L19" s="32">
        <f t="shared" si="1"/>
        <v>490000</v>
      </c>
    </row>
    <row r="20" spans="1:12" s="20" customFormat="1" ht="30.75" customHeight="1">
      <c r="A20" s="42">
        <v>2113</v>
      </c>
      <c r="B20" s="24">
        <v>788</v>
      </c>
      <c r="C20" s="18">
        <v>788</v>
      </c>
      <c r="D20" s="167" t="s">
        <v>747</v>
      </c>
      <c r="E20" s="84" t="s">
        <v>551</v>
      </c>
      <c r="F20" s="84" t="s">
        <v>556</v>
      </c>
      <c r="G20" s="84" t="s">
        <v>560</v>
      </c>
      <c r="H20" s="84" t="s">
        <v>554</v>
      </c>
      <c r="I20" s="32">
        <v>187400</v>
      </c>
      <c r="J20" s="32">
        <f t="shared" si="0"/>
        <v>-42400</v>
      </c>
      <c r="K20" s="32">
        <v>145000</v>
      </c>
      <c r="L20" s="32">
        <f t="shared" si="1"/>
        <v>145000</v>
      </c>
    </row>
    <row r="21" spans="1:12" s="20" customFormat="1" ht="15.75" customHeight="1">
      <c r="A21" s="42">
        <v>2113</v>
      </c>
      <c r="B21" s="24">
        <v>789</v>
      </c>
      <c r="C21" s="18">
        <v>789</v>
      </c>
      <c r="D21" s="167" t="s">
        <v>186</v>
      </c>
      <c r="E21" s="84" t="s">
        <v>551</v>
      </c>
      <c r="F21" s="84" t="s">
        <v>556</v>
      </c>
      <c r="G21" s="84" t="s">
        <v>560</v>
      </c>
      <c r="H21" s="84" t="s">
        <v>554</v>
      </c>
      <c r="I21" s="32">
        <v>0</v>
      </c>
      <c r="J21" s="32">
        <f t="shared" si="0"/>
        <v>0</v>
      </c>
      <c r="K21" s="32">
        <v>0</v>
      </c>
      <c r="L21" s="32">
        <f t="shared" si="1"/>
        <v>0</v>
      </c>
    </row>
    <row r="22" spans="1:12" ht="16.5" customHeight="1">
      <c r="A22" s="188"/>
      <c r="B22" s="651" t="s">
        <v>547</v>
      </c>
      <c r="C22" s="652"/>
      <c r="D22" s="482" t="s">
        <v>434</v>
      </c>
      <c r="E22" s="389"/>
      <c r="F22" s="389"/>
      <c r="G22" s="389"/>
      <c r="H22" s="390"/>
      <c r="I22" s="162">
        <f>I23</f>
        <v>5000</v>
      </c>
      <c r="J22" s="162">
        <f>J23</f>
        <v>0</v>
      </c>
      <c r="K22" s="162">
        <f>K23</f>
        <v>5000</v>
      </c>
      <c r="L22" s="162">
        <f>L23</f>
        <v>5000</v>
      </c>
    </row>
    <row r="23" spans="1:12" ht="16.5" customHeight="1">
      <c r="A23" s="188"/>
      <c r="B23" s="149"/>
      <c r="C23" s="266"/>
      <c r="D23" s="483" t="s">
        <v>435</v>
      </c>
      <c r="E23" s="391"/>
      <c r="F23" s="391"/>
      <c r="G23" s="391"/>
      <c r="H23" s="392"/>
      <c r="I23" s="63">
        <f>SUM(I24:I24)</f>
        <v>5000</v>
      </c>
      <c r="J23" s="63">
        <f>SUM(J24:J24)</f>
        <v>0</v>
      </c>
      <c r="K23" s="63">
        <f>SUM(K24:K24)</f>
        <v>5000</v>
      </c>
      <c r="L23" s="63">
        <f>SUM(L24:L24)</f>
        <v>5000</v>
      </c>
    </row>
    <row r="24" spans="1:12" ht="16.5" customHeight="1">
      <c r="A24" s="189">
        <v>883</v>
      </c>
      <c r="B24" s="159" t="s">
        <v>436</v>
      </c>
      <c r="C24" s="186">
        <v>883</v>
      </c>
      <c r="D24" s="484" t="s">
        <v>316</v>
      </c>
      <c r="E24" s="84" t="s">
        <v>548</v>
      </c>
      <c r="F24" s="189">
        <v>1</v>
      </c>
      <c r="G24" s="189">
        <v>1</v>
      </c>
      <c r="H24" s="189">
        <v>1</v>
      </c>
      <c r="I24" s="32">
        <v>5000</v>
      </c>
      <c r="J24" s="32">
        <f>K24-I24</f>
        <v>0</v>
      </c>
      <c r="K24" s="32">
        <v>5000</v>
      </c>
      <c r="L24" s="32">
        <f>K24</f>
        <v>5000</v>
      </c>
    </row>
    <row r="25" spans="1:12" ht="16.5" customHeight="1">
      <c r="A25" s="188"/>
      <c r="B25" s="163"/>
      <c r="C25" s="491"/>
      <c r="D25" s="492"/>
      <c r="E25" s="493"/>
      <c r="F25" s="494"/>
      <c r="G25" s="494"/>
      <c r="H25" s="494"/>
      <c r="I25" s="495"/>
      <c r="J25" s="490"/>
      <c r="K25" s="495"/>
      <c r="L25" s="495"/>
    </row>
    <row r="26" spans="1:12" s="557" customFormat="1" ht="16.5" customHeight="1">
      <c r="A26" s="188"/>
      <c r="B26" s="163"/>
      <c r="C26" s="266"/>
      <c r="D26" s="489"/>
      <c r="E26" s="259"/>
      <c r="F26" s="188"/>
      <c r="G26" s="188"/>
      <c r="H26" s="188"/>
      <c r="I26" s="490"/>
      <c r="J26" s="490"/>
      <c r="K26" s="490"/>
      <c r="L26" s="490"/>
    </row>
    <row r="27" spans="1:12" ht="22.5" customHeight="1">
      <c r="A27" s="188"/>
      <c r="B27" s="163"/>
      <c r="C27" s="266"/>
      <c r="D27" s="489"/>
      <c r="E27" s="259"/>
      <c r="F27" s="188"/>
      <c r="G27" s="188"/>
      <c r="H27" s="188"/>
      <c r="I27" s="490"/>
      <c r="J27" s="549" t="s">
        <v>685</v>
      </c>
      <c r="K27" s="490"/>
      <c r="L27" s="490"/>
    </row>
    <row r="28" spans="2:12" ht="16.5" customHeight="1">
      <c r="B28" s="680" t="s">
        <v>657</v>
      </c>
      <c r="C28" s="680"/>
      <c r="D28" s="498" t="s">
        <v>616</v>
      </c>
      <c r="E28" s="34"/>
      <c r="F28" s="49"/>
      <c r="G28" s="49"/>
      <c r="H28" s="80"/>
      <c r="I28" s="499">
        <f>SUM(I29:I31)</f>
        <v>50000</v>
      </c>
      <c r="J28" s="499">
        <f>SUM(J29:J31)</f>
        <v>61328.4</v>
      </c>
      <c r="K28" s="499">
        <f>SUM(K29:K31)</f>
        <v>47500</v>
      </c>
      <c r="L28" s="499">
        <f>SUM(L29:L31)</f>
        <v>47500</v>
      </c>
    </row>
    <row r="29" spans="1:12" ht="29.25" customHeight="1">
      <c r="A29" s="353"/>
      <c r="B29" s="101"/>
      <c r="D29" s="36" t="s">
        <v>647</v>
      </c>
      <c r="E29" s="36"/>
      <c r="F29" s="36"/>
      <c r="G29" s="36"/>
      <c r="H29" s="507"/>
      <c r="I29" s="500">
        <v>50000</v>
      </c>
      <c r="J29" s="497">
        <v>61328.4</v>
      </c>
      <c r="K29" s="500">
        <v>47500</v>
      </c>
      <c r="L29" s="500">
        <f>K29</f>
        <v>47500</v>
      </c>
    </row>
    <row r="30" spans="2:12" ht="27" customHeight="1">
      <c r="B30" s="101"/>
      <c r="D30" s="34" t="s">
        <v>648</v>
      </c>
      <c r="E30" s="34"/>
      <c r="F30" s="49"/>
      <c r="G30" s="49"/>
      <c r="H30" s="80"/>
      <c r="I30" s="500">
        <v>0</v>
      </c>
      <c r="J30" s="500">
        <v>0</v>
      </c>
      <c r="K30" s="500">
        <v>0</v>
      </c>
      <c r="L30" s="500">
        <f>K30</f>
        <v>0</v>
      </c>
    </row>
    <row r="31" spans="2:3" ht="12.75">
      <c r="B31" s="50"/>
      <c r="C31" s="168"/>
    </row>
    <row r="32" spans="2:3" ht="12.75">
      <c r="B32" s="50"/>
      <c r="C32" s="168"/>
    </row>
    <row r="33" spans="2:3" ht="12.75">
      <c r="B33" s="50"/>
      <c r="C33" s="168"/>
    </row>
    <row r="34" spans="2:3" ht="12.75">
      <c r="B34" s="50"/>
      <c r="C34" s="168"/>
    </row>
    <row r="35" spans="2:3" ht="12.75">
      <c r="B35" s="50"/>
      <c r="C35" s="168"/>
    </row>
    <row r="36" spans="2:3" ht="12.75">
      <c r="B36" s="50"/>
      <c r="C36" s="168"/>
    </row>
    <row r="37" spans="2:3" ht="12.75">
      <c r="B37" s="50"/>
      <c r="C37" s="168"/>
    </row>
    <row r="38" spans="2:3" ht="12.75">
      <c r="B38" s="50"/>
      <c r="C38" s="168"/>
    </row>
    <row r="39" spans="2:3" ht="12.75">
      <c r="B39" s="50"/>
      <c r="C39" s="168"/>
    </row>
    <row r="40" spans="2:3" ht="12.75">
      <c r="B40" s="50"/>
      <c r="C40" s="168"/>
    </row>
    <row r="41" spans="2:3" ht="12.75">
      <c r="B41" s="50"/>
      <c r="C41" s="168"/>
    </row>
    <row r="42" spans="2:3" ht="12.75">
      <c r="B42" s="50"/>
      <c r="C42" s="168"/>
    </row>
    <row r="43" spans="2:3" ht="12.75">
      <c r="B43" s="50"/>
      <c r="C43" s="168"/>
    </row>
    <row r="44" spans="2:3" ht="12.75">
      <c r="B44" s="50"/>
      <c r="C44" s="168"/>
    </row>
    <row r="45" spans="2:3" ht="12.75">
      <c r="B45" s="50"/>
      <c r="C45" s="168"/>
    </row>
    <row r="46" spans="2:3" ht="12.75">
      <c r="B46" s="50"/>
      <c r="C46" s="168"/>
    </row>
    <row r="47" spans="2:3" ht="12.75">
      <c r="B47" s="50"/>
      <c r="C47" s="168"/>
    </row>
    <row r="48" spans="2:3" ht="12.75">
      <c r="B48" s="50"/>
      <c r="C48" s="168"/>
    </row>
    <row r="49" spans="2:3" ht="12.75">
      <c r="B49" s="50"/>
      <c r="C49" s="168"/>
    </row>
    <row r="50" spans="2:3" ht="12.75">
      <c r="B50" s="50"/>
      <c r="C50" s="168"/>
    </row>
    <row r="51" spans="2:3" ht="12.75">
      <c r="B51" s="50"/>
      <c r="C51" s="168"/>
    </row>
    <row r="52" spans="2:3" ht="12.75">
      <c r="B52" s="50"/>
      <c r="C52" s="168"/>
    </row>
    <row r="53" spans="2:3" ht="12.75">
      <c r="B53" s="50"/>
      <c r="C53" s="168"/>
    </row>
    <row r="54" spans="2:3" ht="12.75">
      <c r="B54" s="50"/>
      <c r="C54" s="168"/>
    </row>
    <row r="55" spans="2:3" ht="12.75">
      <c r="B55" s="50"/>
      <c r="C55" s="168"/>
    </row>
    <row r="56" spans="2:3" ht="12.75">
      <c r="B56" s="50"/>
      <c r="C56" s="168"/>
    </row>
    <row r="57" spans="2:3" ht="12.75">
      <c r="B57" s="50"/>
      <c r="C57" s="168"/>
    </row>
    <row r="58" spans="2:3" ht="12.75">
      <c r="B58" s="50"/>
      <c r="C58" s="168"/>
    </row>
    <row r="59" spans="2:3" ht="12.75">
      <c r="B59" s="50"/>
      <c r="C59" s="168"/>
    </row>
    <row r="60" spans="2:3" ht="12.75">
      <c r="B60" s="50"/>
      <c r="C60" s="168"/>
    </row>
    <row r="61" spans="2:3" ht="12.75">
      <c r="B61" s="50"/>
      <c r="C61" s="168"/>
    </row>
    <row r="62" spans="2:3" ht="12.75">
      <c r="B62" s="50"/>
      <c r="C62" s="168"/>
    </row>
    <row r="63" spans="2:3" ht="12.75">
      <c r="B63" s="50"/>
      <c r="C63" s="168"/>
    </row>
    <row r="64" spans="2:3" ht="12.75">
      <c r="B64" s="50"/>
      <c r="C64" s="168"/>
    </row>
    <row r="65" spans="2:3" ht="12.75">
      <c r="B65" s="50"/>
      <c r="C65" s="168"/>
    </row>
    <row r="66" spans="2:3" ht="12.75">
      <c r="B66" s="50"/>
      <c r="C66" s="168"/>
    </row>
    <row r="67" spans="2:3" ht="12.75">
      <c r="B67" s="50"/>
      <c r="C67" s="168"/>
    </row>
    <row r="68" spans="2:3" ht="12.75">
      <c r="B68" s="50"/>
      <c r="C68" s="168"/>
    </row>
    <row r="69" spans="2:3" ht="12.75">
      <c r="B69" s="50"/>
      <c r="C69" s="168"/>
    </row>
    <row r="70" spans="2:3" ht="12.75">
      <c r="B70" s="50"/>
      <c r="C70" s="168"/>
    </row>
    <row r="71" spans="2:3" ht="12.75">
      <c r="B71" s="50"/>
      <c r="C71" s="168"/>
    </row>
    <row r="72" spans="2:3" ht="12.75">
      <c r="B72" s="50"/>
      <c r="C72" s="168"/>
    </row>
    <row r="73" spans="2:3" ht="12.75">
      <c r="B73" s="50"/>
      <c r="C73" s="168"/>
    </row>
    <row r="74" spans="2:3" ht="12.75">
      <c r="B74" s="50"/>
      <c r="C74" s="168"/>
    </row>
    <row r="75" spans="2:3" ht="12.75">
      <c r="B75" s="50"/>
      <c r="C75" s="168"/>
    </row>
    <row r="76" spans="2:3" ht="12.75">
      <c r="B76" s="50"/>
      <c r="C76" s="168"/>
    </row>
    <row r="77" spans="2:3" ht="12.75">
      <c r="B77" s="50"/>
      <c r="C77" s="168"/>
    </row>
    <row r="78" spans="2:3" ht="12.75">
      <c r="B78" s="50"/>
      <c r="C78" s="168"/>
    </row>
    <row r="79" spans="2:3" ht="12.75">
      <c r="B79" s="50"/>
      <c r="C79" s="168"/>
    </row>
    <row r="80" spans="2:3" ht="12.75">
      <c r="B80" s="50"/>
      <c r="C80" s="168"/>
    </row>
    <row r="81" spans="2:3" ht="12.75">
      <c r="B81" s="50"/>
      <c r="C81" s="168"/>
    </row>
    <row r="82" spans="2:3" ht="12.75">
      <c r="B82" s="50"/>
      <c r="C82" s="168"/>
    </row>
    <row r="83" spans="2:3" ht="12.75">
      <c r="B83" s="50"/>
      <c r="C83" s="168"/>
    </row>
    <row r="84" spans="2:3" ht="12.75">
      <c r="B84" s="50"/>
      <c r="C84" s="168"/>
    </row>
    <row r="85" spans="2:3" ht="12.75">
      <c r="B85" s="50"/>
      <c r="C85" s="168"/>
    </row>
    <row r="86" spans="2:3" ht="12.75">
      <c r="B86" s="50"/>
      <c r="C86" s="168"/>
    </row>
    <row r="87" spans="2:3" ht="12.75">
      <c r="B87" s="50"/>
      <c r="C87" s="168"/>
    </row>
    <row r="88" spans="2:3" ht="12.75">
      <c r="B88" s="50"/>
      <c r="C88" s="168"/>
    </row>
    <row r="89" spans="2:3" ht="12.75">
      <c r="B89" s="50"/>
      <c r="C89" s="168"/>
    </row>
    <row r="90" spans="2:3" ht="12.75">
      <c r="B90" s="50"/>
      <c r="C90" s="168"/>
    </row>
    <row r="91" spans="2:3" ht="12.75">
      <c r="B91" s="50"/>
      <c r="C91" s="168"/>
    </row>
    <row r="92" spans="2:3" ht="12.75">
      <c r="B92" s="50"/>
      <c r="C92" s="168"/>
    </row>
    <row r="93" spans="2:3" ht="12.75">
      <c r="B93" s="50"/>
      <c r="C93" s="168"/>
    </row>
    <row r="94" spans="2:3" ht="12.75">
      <c r="B94" s="50"/>
      <c r="C94" s="168"/>
    </row>
    <row r="95" spans="2:3" ht="12.75">
      <c r="B95" s="50"/>
      <c r="C95" s="168"/>
    </row>
    <row r="96" spans="2:3" ht="12.75">
      <c r="B96" s="50"/>
      <c r="C96" s="168"/>
    </row>
    <row r="97" spans="2:3" ht="12.75">
      <c r="B97" s="50"/>
      <c r="C97" s="168"/>
    </row>
    <row r="98" spans="2:3" ht="12.75">
      <c r="B98" s="50"/>
      <c r="C98" s="168"/>
    </row>
    <row r="99" spans="2:3" ht="12.75">
      <c r="B99" s="50"/>
      <c r="C99" s="168"/>
    </row>
    <row r="100" spans="2:3" ht="12.75">
      <c r="B100" s="50"/>
      <c r="C100" s="168"/>
    </row>
    <row r="101" spans="2:3" ht="12.75">
      <c r="B101" s="50"/>
      <c r="C101" s="168"/>
    </row>
    <row r="102" spans="2:3" ht="12.75">
      <c r="B102" s="50"/>
      <c r="C102" s="168"/>
    </row>
    <row r="103" spans="2:3" ht="12.75">
      <c r="B103" s="50"/>
      <c r="C103" s="168"/>
    </row>
    <row r="104" spans="2:3" ht="12.75">
      <c r="B104" s="50"/>
      <c r="C104" s="168"/>
    </row>
    <row r="105" spans="2:3" ht="12.75">
      <c r="B105" s="50"/>
      <c r="C105" s="168"/>
    </row>
    <row r="106" spans="2:3" ht="12.75">
      <c r="B106" s="50"/>
      <c r="C106" s="168"/>
    </row>
    <row r="107" spans="2:3" ht="12.75">
      <c r="B107" s="50"/>
      <c r="C107" s="168"/>
    </row>
    <row r="108" spans="2:3" ht="12.75">
      <c r="B108" s="50"/>
      <c r="C108" s="168"/>
    </row>
    <row r="109" spans="2:3" ht="12.75">
      <c r="B109" s="50"/>
      <c r="C109" s="168"/>
    </row>
    <row r="110" spans="2:3" ht="12.75">
      <c r="B110" s="50"/>
      <c r="C110" s="168"/>
    </row>
    <row r="111" spans="2:3" ht="12.75">
      <c r="B111" s="50"/>
      <c r="C111" s="168"/>
    </row>
    <row r="112" spans="2:3" ht="12.75">
      <c r="B112" s="50"/>
      <c r="C112" s="168"/>
    </row>
    <row r="113" spans="2:3" ht="12.75">
      <c r="B113" s="50"/>
      <c r="C113" s="168"/>
    </row>
    <row r="114" spans="2:3" ht="12.75">
      <c r="B114" s="50"/>
      <c r="C114" s="168"/>
    </row>
    <row r="115" spans="2:3" ht="12.75">
      <c r="B115" s="50"/>
      <c r="C115" s="168"/>
    </row>
    <row r="116" spans="2:3" ht="12.75">
      <c r="B116" s="50"/>
      <c r="C116" s="168"/>
    </row>
    <row r="117" spans="2:3" ht="12.75">
      <c r="B117" s="50"/>
      <c r="C117" s="168"/>
    </row>
    <row r="118" spans="2:3" ht="12.75">
      <c r="B118" s="50"/>
      <c r="C118" s="168"/>
    </row>
    <row r="119" spans="2:3" ht="12.75">
      <c r="B119" s="50"/>
      <c r="C119" s="168"/>
    </row>
    <row r="120" spans="2:3" ht="12.75">
      <c r="B120" s="50"/>
      <c r="C120" s="168"/>
    </row>
    <row r="121" spans="2:3" ht="12.75">
      <c r="B121" s="50"/>
      <c r="C121" s="168"/>
    </row>
    <row r="122" spans="2:3" ht="12.75">
      <c r="B122" s="50"/>
      <c r="C122" s="168"/>
    </row>
    <row r="123" spans="2:3" ht="12.75">
      <c r="B123" s="50"/>
      <c r="C123" s="168"/>
    </row>
    <row r="124" spans="2:3" ht="12.75">
      <c r="B124" s="50"/>
      <c r="C124" s="168"/>
    </row>
    <row r="125" spans="2:3" ht="12.75">
      <c r="B125" s="50"/>
      <c r="C125" s="168"/>
    </row>
    <row r="126" spans="2:3" ht="12.75">
      <c r="B126" s="50"/>
      <c r="C126" s="168"/>
    </row>
    <row r="127" spans="2:3" ht="12.75">
      <c r="B127" s="50"/>
      <c r="C127" s="168"/>
    </row>
    <row r="128" spans="2:3" ht="12.75">
      <c r="B128" s="50"/>
      <c r="C128" s="168"/>
    </row>
    <row r="129" spans="2:3" ht="12.75">
      <c r="B129" s="50"/>
      <c r="C129" s="168"/>
    </row>
    <row r="130" spans="2:3" ht="12.75">
      <c r="B130" s="50"/>
      <c r="C130" s="168"/>
    </row>
    <row r="131" spans="2:3" ht="12.75">
      <c r="B131" s="50"/>
      <c r="C131" s="168"/>
    </row>
    <row r="132" spans="2:3" ht="12.75">
      <c r="B132" s="50"/>
      <c r="C132" s="168"/>
    </row>
    <row r="133" spans="2:3" ht="12.75">
      <c r="B133" s="50"/>
      <c r="C133" s="168"/>
    </row>
    <row r="134" spans="2:3" ht="12.75">
      <c r="B134" s="50"/>
      <c r="C134" s="168"/>
    </row>
    <row r="135" spans="2:3" ht="12.75">
      <c r="B135" s="50"/>
      <c r="C135" s="168"/>
    </row>
    <row r="136" spans="2:3" ht="12.75">
      <c r="B136" s="50"/>
      <c r="C136" s="168"/>
    </row>
    <row r="137" spans="2:3" ht="12.75">
      <c r="B137" s="50"/>
      <c r="C137" s="168"/>
    </row>
    <row r="138" spans="2:3" ht="12.75">
      <c r="B138" s="50"/>
      <c r="C138" s="168"/>
    </row>
    <row r="139" spans="2:3" ht="12.75">
      <c r="B139" s="50"/>
      <c r="C139" s="168"/>
    </row>
    <row r="140" spans="2:3" ht="12.75">
      <c r="B140" s="50"/>
      <c r="C140" s="168"/>
    </row>
    <row r="141" spans="2:3" ht="12.75">
      <c r="B141" s="50"/>
      <c r="C141" s="168"/>
    </row>
    <row r="142" spans="2:3" ht="12.75">
      <c r="B142" s="50"/>
      <c r="C142" s="168"/>
    </row>
    <row r="143" spans="2:3" ht="12.75">
      <c r="B143" s="50"/>
      <c r="C143" s="168"/>
    </row>
    <row r="144" spans="2:3" ht="12.75">
      <c r="B144" s="50"/>
      <c r="C144" s="168"/>
    </row>
    <row r="145" spans="2:3" ht="12.75">
      <c r="B145" s="50"/>
      <c r="C145" s="168"/>
    </row>
    <row r="146" spans="2:3" ht="12.75">
      <c r="B146" s="50"/>
      <c r="C146" s="168"/>
    </row>
    <row r="147" spans="2:3" ht="12.75">
      <c r="B147" s="50"/>
      <c r="C147" s="168"/>
    </row>
    <row r="148" spans="2:3" ht="12.75">
      <c r="B148" s="50"/>
      <c r="C148" s="168"/>
    </row>
    <row r="149" spans="2:3" ht="12.75">
      <c r="B149" s="50"/>
      <c r="C149" s="168"/>
    </row>
    <row r="150" spans="2:3" ht="12.75">
      <c r="B150" s="50"/>
      <c r="C150" s="168"/>
    </row>
    <row r="151" spans="2:3" ht="12.75">
      <c r="B151" s="50"/>
      <c r="C151" s="168"/>
    </row>
    <row r="152" spans="2:3" ht="12.75">
      <c r="B152" s="50"/>
      <c r="C152" s="168"/>
    </row>
    <row r="153" spans="2:3" ht="12.75">
      <c r="B153" s="50"/>
      <c r="C153" s="168"/>
    </row>
    <row r="154" spans="2:3" ht="12.75">
      <c r="B154" s="50"/>
      <c r="C154" s="168"/>
    </row>
    <row r="155" spans="2:3" ht="12.75">
      <c r="B155" s="50"/>
      <c r="C155" s="168"/>
    </row>
    <row r="156" spans="2:3" ht="12.75">
      <c r="B156" s="50"/>
      <c r="C156" s="168"/>
    </row>
    <row r="157" spans="2:3" ht="12.75">
      <c r="B157" s="50"/>
      <c r="C157" s="168"/>
    </row>
    <row r="158" spans="2:3" ht="12.75">
      <c r="B158" s="50"/>
      <c r="C158" s="168"/>
    </row>
    <row r="159" spans="2:3" ht="12.75">
      <c r="B159" s="50"/>
      <c r="C159" s="168"/>
    </row>
    <row r="160" spans="2:3" ht="12.75">
      <c r="B160" s="50"/>
      <c r="C160" s="168"/>
    </row>
    <row r="161" spans="2:3" ht="12.75">
      <c r="B161" s="50"/>
      <c r="C161" s="168"/>
    </row>
    <row r="162" spans="2:3" ht="12.75">
      <c r="B162" s="50"/>
      <c r="C162" s="168"/>
    </row>
    <row r="163" spans="2:3" ht="12.75">
      <c r="B163" s="50"/>
      <c r="C163" s="168"/>
    </row>
    <row r="164" spans="2:3" ht="12.75">
      <c r="B164" s="50"/>
      <c r="C164" s="168"/>
    </row>
    <row r="165" spans="2:3" ht="12.75">
      <c r="B165" s="50"/>
      <c r="C165" s="168"/>
    </row>
    <row r="166" spans="2:3" ht="12.75">
      <c r="B166" s="50"/>
      <c r="C166" s="168"/>
    </row>
    <row r="167" spans="2:3" ht="12.75">
      <c r="B167" s="50"/>
      <c r="C167" s="168"/>
    </row>
    <row r="168" spans="2:3" ht="12.75">
      <c r="B168" s="50"/>
      <c r="C168" s="168"/>
    </row>
    <row r="169" spans="2:3" ht="12.75">
      <c r="B169" s="50"/>
      <c r="C169" s="168"/>
    </row>
    <row r="170" spans="2:3" ht="12.75">
      <c r="B170" s="50"/>
      <c r="C170" s="168"/>
    </row>
    <row r="171" spans="2:3" ht="12.75">
      <c r="B171" s="50"/>
      <c r="C171" s="168"/>
    </row>
    <row r="172" spans="2:3" ht="12.75">
      <c r="B172" s="50"/>
      <c r="C172" s="168"/>
    </row>
    <row r="173" spans="2:3" ht="12.75">
      <c r="B173" s="50"/>
      <c r="C173" s="168"/>
    </row>
    <row r="174" spans="2:3" ht="12.75">
      <c r="B174" s="50"/>
      <c r="C174" s="168"/>
    </row>
    <row r="175" spans="2:3" ht="12.75">
      <c r="B175" s="50"/>
      <c r="C175" s="168"/>
    </row>
    <row r="176" spans="2:3" ht="12.75">
      <c r="B176" s="50"/>
      <c r="C176" s="168"/>
    </row>
    <row r="177" spans="2:3" ht="12.75">
      <c r="B177" s="50"/>
      <c r="C177" s="168"/>
    </row>
    <row r="178" spans="2:3" ht="12.75">
      <c r="B178" s="50"/>
      <c r="C178" s="168"/>
    </row>
    <row r="179" spans="2:3" ht="12.75">
      <c r="B179" s="50"/>
      <c r="C179" s="168"/>
    </row>
    <row r="180" spans="2:3" ht="12.75">
      <c r="B180" s="50"/>
      <c r="C180" s="168"/>
    </row>
    <row r="181" spans="2:3" ht="12.75">
      <c r="B181" s="50"/>
      <c r="C181" s="168"/>
    </row>
    <row r="182" spans="2:3" ht="12.75">
      <c r="B182" s="50"/>
      <c r="C182" s="168"/>
    </row>
    <row r="183" spans="2:3" ht="12.75">
      <c r="B183" s="50"/>
      <c r="C183" s="168"/>
    </row>
    <row r="184" spans="2:3" ht="12.75">
      <c r="B184" s="50"/>
      <c r="C184" s="168"/>
    </row>
    <row r="185" spans="2:3" ht="12.75">
      <c r="B185" s="50"/>
      <c r="C185" s="168"/>
    </row>
    <row r="186" spans="2:3" ht="12.75">
      <c r="B186" s="50"/>
      <c r="C186" s="168"/>
    </row>
    <row r="187" spans="2:3" ht="12.75">
      <c r="B187" s="50"/>
      <c r="C187" s="168"/>
    </row>
    <row r="188" spans="2:3" ht="12.75">
      <c r="B188" s="50"/>
      <c r="C188" s="168"/>
    </row>
    <row r="189" spans="2:3" ht="12.75">
      <c r="B189" s="50"/>
      <c r="C189" s="168"/>
    </row>
    <row r="190" spans="2:3" ht="12.75">
      <c r="B190" s="50"/>
      <c r="C190" s="168"/>
    </row>
    <row r="191" spans="2:3" ht="12.75">
      <c r="B191" s="50"/>
      <c r="C191" s="168"/>
    </row>
    <row r="192" spans="2:3" ht="12.75">
      <c r="B192" s="50"/>
      <c r="C192" s="168"/>
    </row>
    <row r="193" spans="2:3" ht="12.75">
      <c r="B193" s="50"/>
      <c r="C193" s="168"/>
    </row>
    <row r="194" spans="2:3" ht="12.75">
      <c r="B194" s="50"/>
      <c r="C194" s="168"/>
    </row>
    <row r="195" spans="2:3" ht="12.75">
      <c r="B195" s="50"/>
      <c r="C195" s="168"/>
    </row>
    <row r="196" spans="2:3" ht="12.75">
      <c r="B196" s="50"/>
      <c r="C196" s="168"/>
    </row>
    <row r="197" spans="2:3" ht="12.75">
      <c r="B197" s="50"/>
      <c r="C197" s="168"/>
    </row>
    <row r="198" spans="2:3" ht="12.75">
      <c r="B198" s="50"/>
      <c r="C198" s="168"/>
    </row>
    <row r="199" spans="2:3" ht="12.75">
      <c r="B199" s="50"/>
      <c r="C199" s="168"/>
    </row>
    <row r="200" spans="2:3" ht="12.75">
      <c r="B200" s="50"/>
      <c r="C200" s="168"/>
    </row>
    <row r="201" spans="2:3" ht="12.75">
      <c r="B201" s="50"/>
      <c r="C201" s="168"/>
    </row>
    <row r="202" spans="2:3" ht="12.75">
      <c r="B202" s="50"/>
      <c r="C202" s="168"/>
    </row>
    <row r="203" spans="2:3" ht="12.75">
      <c r="B203" s="50"/>
      <c r="C203" s="168"/>
    </row>
    <row r="204" spans="2:3" ht="12.75">
      <c r="B204" s="50"/>
      <c r="C204" s="168"/>
    </row>
    <row r="205" spans="2:3" ht="12.75">
      <c r="B205" s="50"/>
      <c r="C205" s="168"/>
    </row>
    <row r="206" spans="2:3" ht="12.75">
      <c r="B206" s="50"/>
      <c r="C206" s="168"/>
    </row>
    <row r="207" spans="2:3" ht="12.75">
      <c r="B207" s="50"/>
      <c r="C207" s="168"/>
    </row>
    <row r="208" spans="2:3" ht="12.75">
      <c r="B208" s="50"/>
      <c r="C208" s="168"/>
    </row>
    <row r="209" spans="2:3" ht="12.75">
      <c r="B209" s="50"/>
      <c r="C209" s="168"/>
    </row>
    <row r="210" spans="2:3" ht="12.75">
      <c r="B210" s="50"/>
      <c r="C210" s="168"/>
    </row>
    <row r="211" spans="2:3" ht="12.75">
      <c r="B211" s="50"/>
      <c r="C211" s="168"/>
    </row>
    <row r="212" spans="2:3" ht="12.75">
      <c r="B212" s="50"/>
      <c r="C212" s="168"/>
    </row>
    <row r="213" spans="2:3" ht="12.75">
      <c r="B213" s="50"/>
      <c r="C213" s="168"/>
    </row>
    <row r="214" spans="2:3" ht="12.75">
      <c r="B214" s="50"/>
      <c r="C214" s="168"/>
    </row>
    <row r="215" spans="2:3" ht="12.75">
      <c r="B215" s="50"/>
      <c r="C215" s="168"/>
    </row>
    <row r="216" spans="2:3" ht="12.75">
      <c r="B216" s="50"/>
      <c r="C216" s="168"/>
    </row>
    <row r="217" spans="2:3" ht="12.75">
      <c r="B217" s="50"/>
      <c r="C217" s="168"/>
    </row>
    <row r="218" spans="2:3" ht="12.75">
      <c r="B218" s="50"/>
      <c r="C218" s="168"/>
    </row>
    <row r="219" spans="2:3" ht="12.75">
      <c r="B219" s="50"/>
      <c r="C219" s="168"/>
    </row>
    <row r="220" spans="2:3" ht="12.75">
      <c r="B220" s="50"/>
      <c r="C220" s="168"/>
    </row>
    <row r="221" spans="2:3" ht="12.75">
      <c r="B221" s="50"/>
      <c r="C221" s="168"/>
    </row>
    <row r="222" spans="2:3" ht="12.75">
      <c r="B222" s="50"/>
      <c r="C222" s="168"/>
    </row>
    <row r="223" spans="2:3" ht="12.75">
      <c r="B223" s="50"/>
      <c r="C223" s="168"/>
    </row>
    <row r="224" spans="2:3" ht="12.75">
      <c r="B224" s="50"/>
      <c r="C224" s="168"/>
    </row>
    <row r="225" spans="2:3" ht="12.75">
      <c r="B225" s="50"/>
      <c r="C225" s="168"/>
    </row>
    <row r="226" spans="2:3" ht="12.75">
      <c r="B226" s="50"/>
      <c r="C226" s="168"/>
    </row>
    <row r="227" spans="2:3" ht="12.75">
      <c r="B227" s="50"/>
      <c r="C227" s="168"/>
    </row>
    <row r="228" spans="2:3" ht="12.75">
      <c r="B228" s="50"/>
      <c r="C228" s="168"/>
    </row>
    <row r="229" spans="2:3" ht="12.75">
      <c r="B229" s="50"/>
      <c r="C229" s="168"/>
    </row>
    <row r="230" spans="2:3" ht="12.75">
      <c r="B230" s="50"/>
      <c r="C230" s="168"/>
    </row>
    <row r="231" spans="2:3" ht="12.75">
      <c r="B231" s="50"/>
      <c r="C231" s="168"/>
    </row>
    <row r="232" spans="2:3" ht="12.75">
      <c r="B232" s="50"/>
      <c r="C232" s="168"/>
    </row>
    <row r="233" spans="2:3" ht="12.75">
      <c r="B233" s="50"/>
      <c r="C233" s="168"/>
    </row>
    <row r="234" spans="2:3" ht="12.75">
      <c r="B234" s="50"/>
      <c r="C234" s="168"/>
    </row>
    <row r="235" spans="2:3" ht="12.75">
      <c r="B235" s="50"/>
      <c r="C235" s="168"/>
    </row>
    <row r="236" spans="2:3" ht="12.75">
      <c r="B236" s="50"/>
      <c r="C236" s="168"/>
    </row>
    <row r="237" spans="2:3" ht="12.75">
      <c r="B237" s="50"/>
      <c r="C237" s="168"/>
    </row>
    <row r="238" spans="2:3" ht="12.75">
      <c r="B238" s="50"/>
      <c r="C238" s="168"/>
    </row>
    <row r="239" spans="2:3" ht="12.75">
      <c r="B239" s="50"/>
      <c r="C239" s="168"/>
    </row>
    <row r="240" spans="2:3" ht="12.75">
      <c r="B240" s="50"/>
      <c r="C240" s="168"/>
    </row>
    <row r="241" spans="2:3" ht="12.75">
      <c r="B241" s="50"/>
      <c r="C241" s="168"/>
    </row>
    <row r="242" spans="2:3" ht="12.75">
      <c r="B242" s="50"/>
      <c r="C242" s="168"/>
    </row>
    <row r="243" spans="2:3" ht="12.75">
      <c r="B243" s="50"/>
      <c r="C243" s="168"/>
    </row>
    <row r="244" spans="2:3" ht="12.75">
      <c r="B244" s="50"/>
      <c r="C244" s="168"/>
    </row>
    <row r="245" spans="2:3" ht="12.75">
      <c r="B245" s="50"/>
      <c r="C245" s="168"/>
    </row>
    <row r="246" spans="2:3" ht="12.75">
      <c r="B246" s="50"/>
      <c r="C246" s="168"/>
    </row>
    <row r="247" spans="2:3" ht="12.75">
      <c r="B247" s="50"/>
      <c r="C247" s="168"/>
    </row>
    <row r="248" spans="2:3" ht="12.75">
      <c r="B248" s="50"/>
      <c r="C248" s="168"/>
    </row>
    <row r="249" spans="2:3" ht="12.75">
      <c r="B249" s="50"/>
      <c r="C249" s="168"/>
    </row>
    <row r="250" spans="2:3" ht="12.75">
      <c r="B250" s="50"/>
      <c r="C250" s="168"/>
    </row>
    <row r="251" spans="2:3" ht="12.75">
      <c r="B251" s="50"/>
      <c r="C251" s="168"/>
    </row>
    <row r="252" spans="2:3" ht="12.75">
      <c r="B252" s="50"/>
      <c r="C252" s="168"/>
    </row>
    <row r="253" spans="2:3" ht="12.75">
      <c r="B253" s="50"/>
      <c r="C253" s="168"/>
    </row>
    <row r="254" spans="2:3" ht="12.75">
      <c r="B254" s="50"/>
      <c r="C254" s="168"/>
    </row>
    <row r="255" spans="2:3" ht="12.75">
      <c r="B255" s="50"/>
      <c r="C255" s="168"/>
    </row>
    <row r="256" spans="2:3" ht="12.75">
      <c r="B256" s="50"/>
      <c r="C256" s="168"/>
    </row>
    <row r="257" spans="2:3" ht="12.75">
      <c r="B257" s="50"/>
      <c r="C257" s="168"/>
    </row>
    <row r="258" spans="2:3" ht="12.75">
      <c r="B258" s="50"/>
      <c r="C258" s="168"/>
    </row>
    <row r="259" spans="2:3" ht="12.75">
      <c r="B259" s="50"/>
      <c r="C259" s="168"/>
    </row>
    <row r="260" spans="2:3" ht="12.75">
      <c r="B260" s="50"/>
      <c r="C260" s="168"/>
    </row>
    <row r="261" spans="2:3" ht="12.75">
      <c r="B261" s="50"/>
      <c r="C261" s="168"/>
    </row>
    <row r="262" spans="2:3" ht="12.75">
      <c r="B262" s="50"/>
      <c r="C262" s="168"/>
    </row>
    <row r="263" spans="2:3" ht="12.75">
      <c r="B263" s="50"/>
      <c r="C263" s="168"/>
    </row>
    <row r="264" spans="2:3" ht="12.75">
      <c r="B264" s="50"/>
      <c r="C264" s="168"/>
    </row>
    <row r="265" spans="2:3" ht="12.75">
      <c r="B265" s="50"/>
      <c r="C265" s="168"/>
    </row>
    <row r="266" spans="2:3" ht="12.75">
      <c r="B266" s="50"/>
      <c r="C266" s="168"/>
    </row>
    <row r="267" spans="2:3" ht="12.75">
      <c r="B267" s="50"/>
      <c r="C267" s="168"/>
    </row>
    <row r="268" spans="2:3" ht="12.75">
      <c r="B268" s="50"/>
      <c r="C268" s="168"/>
    </row>
    <row r="269" spans="2:3" ht="12.75">
      <c r="B269" s="50"/>
      <c r="C269" s="168"/>
    </row>
    <row r="270" spans="2:3" ht="12.75">
      <c r="B270" s="50"/>
      <c r="C270" s="168"/>
    </row>
    <row r="271" spans="2:3" ht="12.75">
      <c r="B271" s="50"/>
      <c r="C271" s="168"/>
    </row>
    <row r="272" spans="2:3" ht="12.75">
      <c r="B272" s="50"/>
      <c r="C272" s="168"/>
    </row>
    <row r="273" spans="2:3" ht="12.75">
      <c r="B273" s="50"/>
      <c r="C273" s="168"/>
    </row>
    <row r="274" spans="2:3" ht="12.75">
      <c r="B274" s="50"/>
      <c r="C274" s="168"/>
    </row>
    <row r="275" spans="2:3" ht="12.75">
      <c r="B275" s="50"/>
      <c r="C275" s="168"/>
    </row>
    <row r="276" spans="2:3" ht="12.75">
      <c r="B276" s="50"/>
      <c r="C276" s="168"/>
    </row>
    <row r="277" spans="2:3" ht="12.75">
      <c r="B277" s="50"/>
      <c r="C277" s="168"/>
    </row>
    <row r="278" spans="2:3" ht="12.75">
      <c r="B278" s="50"/>
      <c r="C278" s="168"/>
    </row>
    <row r="279" spans="2:3" ht="12.75">
      <c r="B279" s="50"/>
      <c r="C279" s="168"/>
    </row>
    <row r="280" spans="2:3" ht="12.75">
      <c r="B280" s="50"/>
      <c r="C280" s="168"/>
    </row>
    <row r="281" spans="2:3" ht="12.75">
      <c r="B281" s="50"/>
      <c r="C281" s="168"/>
    </row>
    <row r="282" spans="2:3" ht="12.75">
      <c r="B282" s="50"/>
      <c r="C282" s="168"/>
    </row>
    <row r="283" spans="2:3" ht="12.75">
      <c r="B283" s="50"/>
      <c r="C283" s="168"/>
    </row>
    <row r="284" spans="2:3" ht="12.75">
      <c r="B284" s="50"/>
      <c r="C284" s="168"/>
    </row>
    <row r="285" spans="2:3" ht="12.75">
      <c r="B285" s="50"/>
      <c r="C285" s="168"/>
    </row>
    <row r="286" spans="2:3" ht="12.75">
      <c r="B286" s="50"/>
      <c r="C286" s="168"/>
    </row>
    <row r="287" spans="2:3" ht="12.75">
      <c r="B287" s="50"/>
      <c r="C287" s="168"/>
    </row>
    <row r="288" spans="2:3" ht="12.75">
      <c r="B288" s="50"/>
      <c r="C288" s="168"/>
    </row>
    <row r="289" spans="2:3" ht="12.75">
      <c r="B289" s="50"/>
      <c r="C289" s="168"/>
    </row>
    <row r="290" spans="2:3" ht="12.75">
      <c r="B290" s="50"/>
      <c r="C290" s="168"/>
    </row>
    <row r="291" spans="2:3" ht="12.75">
      <c r="B291" s="50"/>
      <c r="C291" s="168"/>
    </row>
    <row r="292" spans="2:3" ht="12.75">
      <c r="B292" s="50"/>
      <c r="C292" s="168"/>
    </row>
    <row r="293" spans="2:3" ht="12.75">
      <c r="B293" s="50"/>
      <c r="C293" s="168"/>
    </row>
    <row r="294" spans="2:3" ht="12.75">
      <c r="B294" s="50"/>
      <c r="C294" s="168"/>
    </row>
    <row r="295" spans="2:3" ht="12.75">
      <c r="B295" s="50"/>
      <c r="C295" s="168"/>
    </row>
    <row r="296" spans="2:3" ht="12.75">
      <c r="B296" s="50"/>
      <c r="C296" s="168"/>
    </row>
    <row r="297" spans="2:3" ht="12.75">
      <c r="B297" s="50"/>
      <c r="C297" s="168"/>
    </row>
    <row r="298" spans="2:3" ht="12.75">
      <c r="B298" s="50"/>
      <c r="C298" s="168"/>
    </row>
    <row r="299" spans="2:3" ht="12.75">
      <c r="B299" s="50"/>
      <c r="C299" s="168"/>
    </row>
    <row r="300" spans="2:3" ht="12.75">
      <c r="B300" s="50"/>
      <c r="C300" s="168"/>
    </row>
    <row r="301" spans="2:3" ht="12.75">
      <c r="B301" s="50"/>
      <c r="C301" s="168"/>
    </row>
    <row r="302" spans="2:3" ht="12.75">
      <c r="B302" s="50"/>
      <c r="C302" s="168"/>
    </row>
    <row r="303" spans="2:3" ht="12.75">
      <c r="B303" s="50"/>
      <c r="C303" s="168"/>
    </row>
    <row r="304" spans="2:3" ht="12.75">
      <c r="B304" s="50"/>
      <c r="C304" s="168"/>
    </row>
    <row r="305" spans="2:3" ht="12.75">
      <c r="B305" s="50"/>
      <c r="C305" s="168"/>
    </row>
    <row r="306" spans="2:3" ht="12.75">
      <c r="B306" s="50"/>
      <c r="C306" s="168"/>
    </row>
    <row r="307" spans="2:3" ht="12.75">
      <c r="B307" s="50"/>
      <c r="C307" s="168"/>
    </row>
    <row r="308" spans="2:3" ht="12.75">
      <c r="B308" s="50"/>
      <c r="C308" s="168"/>
    </row>
    <row r="309" spans="2:3" ht="12.75">
      <c r="B309" s="50"/>
      <c r="C309" s="168"/>
    </row>
    <row r="310" spans="2:3" ht="12.75">
      <c r="B310" s="50"/>
      <c r="C310" s="168"/>
    </row>
    <row r="311" spans="2:3" ht="12.75">
      <c r="B311" s="50"/>
      <c r="C311" s="168"/>
    </row>
    <row r="312" spans="2:3" ht="12.75">
      <c r="B312" s="50"/>
      <c r="C312" s="168"/>
    </row>
    <row r="313" spans="2:3" ht="12.75">
      <c r="B313" s="50"/>
      <c r="C313" s="168"/>
    </row>
    <row r="314" spans="2:3" ht="12.75">
      <c r="B314" s="50"/>
      <c r="C314" s="168"/>
    </row>
    <row r="315" spans="2:3" ht="12.75">
      <c r="B315" s="50"/>
      <c r="C315" s="168"/>
    </row>
    <row r="316" spans="2:3" ht="12.75">
      <c r="B316" s="50"/>
      <c r="C316" s="168"/>
    </row>
    <row r="317" spans="2:3" ht="12.75">
      <c r="B317" s="50"/>
      <c r="C317" s="168"/>
    </row>
    <row r="318" spans="2:3" ht="12.75">
      <c r="B318" s="50"/>
      <c r="C318" s="168"/>
    </row>
    <row r="319" spans="2:3" ht="12.75">
      <c r="B319" s="50"/>
      <c r="C319" s="168"/>
    </row>
    <row r="320" spans="2:3" ht="12.75">
      <c r="B320" s="50"/>
      <c r="C320" s="168"/>
    </row>
    <row r="321" spans="2:3" ht="12.75">
      <c r="B321" s="50"/>
      <c r="C321" s="168"/>
    </row>
    <row r="322" spans="2:3" ht="12.75">
      <c r="B322" s="50"/>
      <c r="C322" s="168"/>
    </row>
    <row r="323" spans="2:3" ht="12.75">
      <c r="B323" s="50"/>
      <c r="C323" s="168"/>
    </row>
    <row r="324" spans="2:3" ht="12.75">
      <c r="B324" s="50"/>
      <c r="C324" s="168"/>
    </row>
    <row r="325" spans="2:3" ht="12.75">
      <c r="B325" s="50"/>
      <c r="C325" s="168"/>
    </row>
    <row r="326" spans="2:3" ht="12.75">
      <c r="B326" s="50"/>
      <c r="C326" s="168"/>
    </row>
    <row r="327" spans="2:3" ht="12.75">
      <c r="B327" s="50"/>
      <c r="C327" s="168"/>
    </row>
    <row r="328" spans="2:3" ht="12.75">
      <c r="B328" s="50"/>
      <c r="C328" s="168"/>
    </row>
    <row r="329" spans="2:3" ht="12.75">
      <c r="B329" s="50"/>
      <c r="C329" s="168"/>
    </row>
    <row r="330" spans="2:3" ht="12.75">
      <c r="B330" s="50"/>
      <c r="C330" s="168"/>
    </row>
    <row r="331" spans="2:3" ht="12.75">
      <c r="B331" s="50"/>
      <c r="C331" s="168"/>
    </row>
    <row r="332" spans="2:3" ht="12.75">
      <c r="B332" s="50"/>
      <c r="C332" s="168"/>
    </row>
    <row r="333" spans="2:3" ht="12.75">
      <c r="B333" s="50"/>
      <c r="C333" s="168"/>
    </row>
    <row r="334" spans="2:3" ht="12.75">
      <c r="B334" s="50"/>
      <c r="C334" s="168"/>
    </row>
    <row r="335" spans="2:3" ht="12.75">
      <c r="B335" s="50"/>
      <c r="C335" s="168"/>
    </row>
    <row r="336" spans="2:3" ht="12.75">
      <c r="B336" s="50"/>
      <c r="C336" s="168"/>
    </row>
    <row r="337" spans="2:3" ht="12.75">
      <c r="B337" s="50"/>
      <c r="C337" s="168"/>
    </row>
    <row r="338" spans="2:3" ht="12.75">
      <c r="B338" s="50"/>
      <c r="C338" s="168"/>
    </row>
    <row r="339" spans="2:3" ht="12.75">
      <c r="B339" s="50"/>
      <c r="C339" s="168"/>
    </row>
    <row r="340" spans="2:3" ht="12.75">
      <c r="B340" s="50"/>
      <c r="C340" s="168"/>
    </row>
    <row r="341" spans="2:3" ht="12.75">
      <c r="B341" s="50"/>
      <c r="C341" s="168"/>
    </row>
    <row r="342" spans="2:3" ht="12.75">
      <c r="B342" s="50"/>
      <c r="C342" s="168"/>
    </row>
    <row r="343" spans="2:3" ht="12.75">
      <c r="B343" s="50"/>
      <c r="C343" s="168"/>
    </row>
    <row r="344" spans="2:3" ht="12.75">
      <c r="B344" s="50"/>
      <c r="C344" s="168"/>
    </row>
    <row r="345" spans="2:3" ht="12.75">
      <c r="B345" s="50"/>
      <c r="C345" s="168"/>
    </row>
    <row r="346" spans="2:3" ht="12.75">
      <c r="B346" s="50"/>
      <c r="C346" s="168"/>
    </row>
    <row r="347" spans="2:3" ht="12.75">
      <c r="B347" s="50"/>
      <c r="C347" s="168"/>
    </row>
    <row r="348" spans="2:3" ht="12.75">
      <c r="B348" s="50"/>
      <c r="C348" s="168"/>
    </row>
    <row r="349" spans="2:3" ht="12.75">
      <c r="B349" s="50"/>
      <c r="C349" s="168"/>
    </row>
    <row r="350" spans="2:3" ht="12.75">
      <c r="B350" s="50"/>
      <c r="C350" s="168"/>
    </row>
    <row r="351" spans="2:3" ht="12.75">
      <c r="B351" s="50"/>
      <c r="C351" s="168"/>
    </row>
    <row r="352" spans="2:3" ht="12.75">
      <c r="B352" s="50"/>
      <c r="C352" s="168"/>
    </row>
    <row r="353" spans="2:3" ht="12.75">
      <c r="B353" s="50"/>
      <c r="C353" s="168"/>
    </row>
    <row r="354" spans="2:3" ht="12.75">
      <c r="B354" s="50"/>
      <c r="C354" s="168"/>
    </row>
    <row r="355" spans="2:3" ht="12.75">
      <c r="B355" s="50"/>
      <c r="C355" s="168"/>
    </row>
    <row r="356" spans="2:3" ht="12.75">
      <c r="B356" s="50"/>
      <c r="C356" s="168"/>
    </row>
    <row r="357" spans="2:3" ht="12.75">
      <c r="B357" s="50"/>
      <c r="C357" s="168"/>
    </row>
    <row r="358" spans="2:3" ht="12.75">
      <c r="B358" s="50"/>
      <c r="C358" s="168"/>
    </row>
    <row r="359" spans="2:3" ht="12.75">
      <c r="B359" s="50"/>
      <c r="C359" s="168"/>
    </row>
    <row r="360" spans="2:3" ht="12.75">
      <c r="B360" s="50"/>
      <c r="C360" s="168"/>
    </row>
    <row r="361" spans="2:3" ht="12.75">
      <c r="B361" s="50"/>
      <c r="C361" s="168"/>
    </row>
    <row r="362" spans="2:3" ht="12.75">
      <c r="B362" s="50"/>
      <c r="C362" s="168"/>
    </row>
    <row r="363" spans="2:3" ht="12.75">
      <c r="B363" s="50"/>
      <c r="C363" s="168"/>
    </row>
    <row r="364" spans="2:3" ht="12.75">
      <c r="B364" s="50"/>
      <c r="C364" s="168"/>
    </row>
    <row r="365" spans="2:3" ht="12.75">
      <c r="B365" s="50"/>
      <c r="C365" s="168"/>
    </row>
    <row r="366" spans="2:3" ht="12.75">
      <c r="B366" s="50"/>
      <c r="C366" s="168"/>
    </row>
    <row r="367" spans="2:3" ht="12.75">
      <c r="B367" s="50"/>
      <c r="C367" s="168"/>
    </row>
    <row r="368" spans="2:3" ht="12.75">
      <c r="B368" s="50"/>
      <c r="C368" s="168"/>
    </row>
    <row r="369" spans="2:3" ht="12.75">
      <c r="B369" s="50"/>
      <c r="C369" s="168"/>
    </row>
    <row r="370" spans="2:3" ht="12.75">
      <c r="B370" s="50"/>
      <c r="C370" s="168"/>
    </row>
    <row r="371" spans="2:3" ht="12.75">
      <c r="B371" s="50"/>
      <c r="C371" s="168"/>
    </row>
    <row r="372" spans="2:3" ht="12.75">
      <c r="B372" s="50"/>
      <c r="C372" s="168"/>
    </row>
    <row r="373" spans="2:3" ht="12.75">
      <c r="B373" s="50"/>
      <c r="C373" s="168"/>
    </row>
    <row r="374" spans="2:3" ht="12.75">
      <c r="B374" s="50"/>
      <c r="C374" s="168"/>
    </row>
    <row r="375" spans="2:3" ht="12.75">
      <c r="B375" s="50"/>
      <c r="C375" s="168"/>
    </row>
    <row r="376" spans="2:3" ht="12.75">
      <c r="B376" s="50"/>
      <c r="C376" s="168"/>
    </row>
    <row r="377" spans="2:3" ht="12.75">
      <c r="B377" s="50"/>
      <c r="C377" s="168"/>
    </row>
    <row r="378" spans="2:3" ht="12.75">
      <c r="B378" s="50"/>
      <c r="C378" s="168"/>
    </row>
    <row r="379" spans="2:3" ht="12.75">
      <c r="B379" s="50"/>
      <c r="C379" s="168"/>
    </row>
    <row r="380" spans="2:3" ht="12.75">
      <c r="B380" s="50"/>
      <c r="C380" s="168"/>
    </row>
    <row r="381" spans="2:3" ht="12.75">
      <c r="B381" s="50"/>
      <c r="C381" s="168"/>
    </row>
    <row r="382" spans="2:3" ht="12.75">
      <c r="B382" s="50"/>
      <c r="C382" s="168"/>
    </row>
    <row r="383" spans="2:3" ht="12.75">
      <c r="B383" s="50"/>
      <c r="C383" s="168"/>
    </row>
    <row r="384" spans="2:3" ht="12.75">
      <c r="B384" s="50"/>
      <c r="C384" s="168"/>
    </row>
    <row r="385" spans="2:3" ht="12.75">
      <c r="B385" s="50"/>
      <c r="C385" s="168"/>
    </row>
    <row r="386" spans="2:3" ht="12.75">
      <c r="B386" s="50"/>
      <c r="C386" s="168"/>
    </row>
    <row r="387" spans="2:3" ht="12.75">
      <c r="B387" s="50"/>
      <c r="C387" s="168"/>
    </row>
    <row r="388" spans="2:3" ht="12.75">
      <c r="B388" s="50"/>
      <c r="C388" s="168"/>
    </row>
    <row r="389" spans="2:3" ht="12.75">
      <c r="B389" s="50"/>
      <c r="C389" s="168"/>
    </row>
    <row r="390" spans="2:3" ht="12.75">
      <c r="B390" s="50"/>
      <c r="C390" s="168"/>
    </row>
    <row r="391" spans="2:3" ht="12.75">
      <c r="B391" s="50"/>
      <c r="C391" s="168"/>
    </row>
    <row r="392" spans="2:3" ht="12.75">
      <c r="B392" s="50"/>
      <c r="C392" s="168"/>
    </row>
    <row r="393" spans="2:3" ht="12.75">
      <c r="B393" s="50"/>
      <c r="C393" s="168"/>
    </row>
    <row r="394" spans="2:3" ht="12.75">
      <c r="B394" s="50"/>
      <c r="C394" s="168"/>
    </row>
    <row r="395" spans="2:3" ht="12.75">
      <c r="B395" s="50"/>
      <c r="C395" s="168"/>
    </row>
    <row r="396" spans="2:3" ht="12.75">
      <c r="B396" s="50"/>
      <c r="C396" s="168"/>
    </row>
    <row r="397" spans="2:3" ht="12.75">
      <c r="B397" s="50"/>
      <c r="C397" s="168"/>
    </row>
    <row r="398" spans="2:3" ht="12.75">
      <c r="B398" s="50"/>
      <c r="C398" s="168"/>
    </row>
    <row r="399" spans="2:3" ht="12.75">
      <c r="B399" s="50"/>
      <c r="C399" s="168"/>
    </row>
    <row r="400" spans="2:3" ht="12.75">
      <c r="B400" s="50"/>
      <c r="C400" s="168"/>
    </row>
    <row r="401" spans="2:3" ht="12.75">
      <c r="B401" s="50"/>
      <c r="C401" s="168"/>
    </row>
    <row r="402" spans="2:3" ht="12.75">
      <c r="B402" s="50"/>
      <c r="C402" s="168"/>
    </row>
    <row r="403" spans="2:3" ht="12.75">
      <c r="B403" s="50"/>
      <c r="C403" s="168"/>
    </row>
    <row r="404" spans="2:3" ht="12.75">
      <c r="B404" s="50"/>
      <c r="C404" s="168"/>
    </row>
    <row r="405" spans="2:3" ht="12.75">
      <c r="B405" s="50"/>
      <c r="C405" s="168"/>
    </row>
    <row r="406" spans="2:3" ht="12.75">
      <c r="B406" s="50"/>
      <c r="C406" s="168"/>
    </row>
    <row r="407" spans="2:3" ht="12.75">
      <c r="B407" s="50"/>
      <c r="C407" s="168"/>
    </row>
    <row r="408" spans="2:3" ht="12.75">
      <c r="B408" s="50"/>
      <c r="C408" s="168"/>
    </row>
    <row r="409" spans="2:3" ht="12.75">
      <c r="B409" s="50"/>
      <c r="C409" s="168"/>
    </row>
    <row r="410" spans="2:3" ht="12.75">
      <c r="B410" s="50"/>
      <c r="C410" s="168"/>
    </row>
    <row r="411" spans="2:3" ht="12.75">
      <c r="B411" s="50"/>
      <c r="C411" s="168"/>
    </row>
    <row r="412" spans="2:3" ht="12.75">
      <c r="B412" s="50"/>
      <c r="C412" s="168"/>
    </row>
    <row r="413" spans="2:3" ht="12.75">
      <c r="B413" s="50"/>
      <c r="C413" s="168"/>
    </row>
    <row r="414" spans="2:3" ht="12.75">
      <c r="B414" s="50"/>
      <c r="C414" s="168"/>
    </row>
    <row r="415" spans="2:3" ht="12.75">
      <c r="B415" s="50"/>
      <c r="C415" s="168"/>
    </row>
    <row r="416" spans="2:3" ht="12.75">
      <c r="B416" s="50"/>
      <c r="C416" s="168"/>
    </row>
    <row r="417" spans="2:3" ht="12.75">
      <c r="B417" s="50"/>
      <c r="C417" s="168"/>
    </row>
    <row r="418" spans="2:3" ht="12.75">
      <c r="B418" s="50"/>
      <c r="C418" s="168"/>
    </row>
    <row r="419" spans="2:3" ht="12.75">
      <c r="B419" s="50"/>
      <c r="C419" s="168"/>
    </row>
    <row r="420" spans="2:3" ht="12.75">
      <c r="B420" s="50"/>
      <c r="C420" s="168"/>
    </row>
    <row r="421" spans="2:3" ht="12.75">
      <c r="B421" s="50"/>
      <c r="C421" s="168"/>
    </row>
    <row r="422" spans="2:3" ht="12.75">
      <c r="B422" s="50"/>
      <c r="C422" s="168"/>
    </row>
    <row r="423" spans="2:3" ht="12.75">
      <c r="B423" s="50"/>
      <c r="C423" s="168"/>
    </row>
    <row r="424" spans="2:3" ht="12.75">
      <c r="B424" s="50"/>
      <c r="C424" s="168"/>
    </row>
    <row r="425" spans="2:3" ht="12.75">
      <c r="B425" s="50"/>
      <c r="C425" s="168"/>
    </row>
    <row r="426" spans="2:3" ht="12.75">
      <c r="B426" s="50"/>
      <c r="C426" s="168"/>
    </row>
    <row r="427" spans="2:3" ht="12.75">
      <c r="B427" s="50"/>
      <c r="C427" s="168"/>
    </row>
    <row r="428" spans="2:3" ht="12.75">
      <c r="B428" s="50"/>
      <c r="C428" s="168"/>
    </row>
    <row r="429" spans="2:3" ht="12.75">
      <c r="B429" s="50"/>
      <c r="C429" s="168"/>
    </row>
    <row r="430" spans="2:3" ht="12.75">
      <c r="B430" s="50"/>
      <c r="C430" s="168"/>
    </row>
    <row r="431" spans="2:3" ht="12.75">
      <c r="B431" s="50"/>
      <c r="C431" s="168"/>
    </row>
    <row r="432" spans="2:3" ht="12.75">
      <c r="B432" s="50"/>
      <c r="C432" s="168"/>
    </row>
    <row r="433" spans="2:3" ht="12.75">
      <c r="B433" s="50"/>
      <c r="C433" s="168"/>
    </row>
    <row r="434" spans="2:3" ht="12.75">
      <c r="B434" s="50"/>
      <c r="C434" s="168"/>
    </row>
    <row r="435" spans="2:3" ht="12.75">
      <c r="B435" s="50"/>
      <c r="C435" s="168"/>
    </row>
    <row r="436" spans="2:3" ht="12.75">
      <c r="B436" s="50"/>
      <c r="C436" s="168"/>
    </row>
    <row r="437" spans="2:3" ht="12.75">
      <c r="B437" s="50"/>
      <c r="C437" s="168"/>
    </row>
    <row r="438" spans="2:3" ht="12.75">
      <c r="B438" s="50"/>
      <c r="C438" s="168"/>
    </row>
    <row r="439" spans="2:3" ht="12.75">
      <c r="B439" s="50"/>
      <c r="C439" s="168"/>
    </row>
    <row r="440" spans="2:3" ht="12.75">
      <c r="B440" s="50"/>
      <c r="C440" s="168"/>
    </row>
    <row r="441" spans="2:3" ht="12.75">
      <c r="B441" s="50"/>
      <c r="C441" s="168"/>
    </row>
    <row r="442" spans="2:3" ht="12.75">
      <c r="B442" s="50"/>
      <c r="C442" s="168"/>
    </row>
    <row r="443" spans="2:3" ht="12.75">
      <c r="B443" s="50"/>
      <c r="C443" s="168"/>
    </row>
    <row r="444" spans="2:3" ht="12.75">
      <c r="B444" s="50"/>
      <c r="C444" s="168"/>
    </row>
    <row r="445" spans="2:3" ht="12.75">
      <c r="B445" s="50"/>
      <c r="C445" s="168"/>
    </row>
    <row r="446" spans="2:3" ht="12.75">
      <c r="B446" s="50"/>
      <c r="C446" s="168"/>
    </row>
    <row r="447" spans="2:3" ht="12.75">
      <c r="B447" s="50"/>
      <c r="C447" s="168"/>
    </row>
    <row r="448" spans="2:3" ht="12.75">
      <c r="B448" s="50"/>
      <c r="C448" s="168"/>
    </row>
    <row r="449" spans="2:3" ht="12.75">
      <c r="B449" s="50"/>
      <c r="C449" s="168"/>
    </row>
    <row r="450" spans="2:3" ht="12.75">
      <c r="B450" s="50"/>
      <c r="C450" s="168"/>
    </row>
    <row r="451" spans="2:3" ht="12.75">
      <c r="B451" s="50"/>
      <c r="C451" s="168"/>
    </row>
    <row r="452" spans="2:3" ht="12.75">
      <c r="B452" s="50"/>
      <c r="C452" s="168"/>
    </row>
    <row r="453" spans="2:3" ht="12.75">
      <c r="B453" s="50"/>
      <c r="C453" s="168"/>
    </row>
    <row r="454" spans="2:3" ht="12.75">
      <c r="B454" s="50"/>
      <c r="C454" s="168"/>
    </row>
    <row r="455" spans="2:3" ht="12.75">
      <c r="B455" s="50"/>
      <c r="C455" s="168"/>
    </row>
    <row r="456" spans="2:3" ht="12.75">
      <c r="B456" s="50"/>
      <c r="C456" s="168"/>
    </row>
    <row r="457" spans="2:3" ht="12.75">
      <c r="B457" s="50"/>
      <c r="C457" s="168"/>
    </row>
    <row r="458" spans="2:3" ht="12.75">
      <c r="B458" s="50"/>
      <c r="C458" s="168"/>
    </row>
    <row r="459" spans="2:3" ht="12.75">
      <c r="B459" s="50"/>
      <c r="C459" s="168"/>
    </row>
    <row r="460" spans="2:3" ht="12.75">
      <c r="B460" s="50"/>
      <c r="C460" s="168"/>
    </row>
    <row r="461" spans="2:3" ht="12.75">
      <c r="B461" s="50"/>
      <c r="C461" s="168"/>
    </row>
    <row r="462" spans="2:3" ht="12.75">
      <c r="B462" s="50"/>
      <c r="C462" s="168"/>
    </row>
    <row r="463" spans="2:3" ht="12.75">
      <c r="B463" s="50"/>
      <c r="C463" s="168"/>
    </row>
    <row r="464" spans="2:3" ht="12.75">
      <c r="B464" s="50"/>
      <c r="C464" s="168"/>
    </row>
    <row r="465" spans="2:3" ht="12.75">
      <c r="B465" s="50"/>
      <c r="C465" s="168"/>
    </row>
    <row r="466" spans="2:3" ht="12.75">
      <c r="B466" s="50"/>
      <c r="C466" s="168"/>
    </row>
    <row r="467" spans="2:3" ht="12.75">
      <c r="B467" s="50"/>
      <c r="C467" s="168"/>
    </row>
    <row r="468" spans="2:3" ht="12.75">
      <c r="B468" s="50"/>
      <c r="C468" s="168"/>
    </row>
    <row r="469" spans="2:3" ht="12.75">
      <c r="B469" s="50"/>
      <c r="C469" s="168"/>
    </row>
    <row r="470" spans="2:3" ht="12.75">
      <c r="B470" s="50"/>
      <c r="C470" s="168"/>
    </row>
    <row r="471" spans="2:3" ht="12.75">
      <c r="B471" s="50"/>
      <c r="C471" s="168"/>
    </row>
    <row r="472" spans="2:3" ht="12.75">
      <c r="B472" s="50"/>
      <c r="C472" s="168"/>
    </row>
    <row r="473" spans="2:3" ht="12.75">
      <c r="B473" s="50"/>
      <c r="C473" s="168"/>
    </row>
    <row r="474" spans="2:3" ht="12.75">
      <c r="B474" s="50"/>
      <c r="C474" s="168"/>
    </row>
    <row r="475" spans="2:3" ht="12.75">
      <c r="B475" s="50"/>
      <c r="C475" s="168"/>
    </row>
    <row r="476" spans="2:3" ht="12.75">
      <c r="B476" s="50"/>
      <c r="C476" s="168"/>
    </row>
    <row r="477" spans="2:3" ht="12.75">
      <c r="B477" s="50"/>
      <c r="C477" s="168"/>
    </row>
    <row r="478" spans="2:3" ht="12.75">
      <c r="B478" s="50"/>
      <c r="C478" s="168"/>
    </row>
    <row r="479" spans="2:3" ht="12.75">
      <c r="B479" s="50"/>
      <c r="C479" s="168"/>
    </row>
    <row r="480" spans="2:3" ht="12.75">
      <c r="B480" s="50"/>
      <c r="C480" s="168"/>
    </row>
    <row r="481" spans="2:3" ht="12.75">
      <c r="B481" s="50"/>
      <c r="C481" s="168"/>
    </row>
    <row r="482" spans="2:3" ht="12.75">
      <c r="B482" s="50"/>
      <c r="C482" s="168"/>
    </row>
    <row r="483" spans="2:3" ht="12.75">
      <c r="B483" s="50"/>
      <c r="C483" s="168"/>
    </row>
    <row r="484" spans="2:3" ht="12.75">
      <c r="B484" s="50"/>
      <c r="C484" s="168"/>
    </row>
    <row r="485" spans="2:3" ht="12.75">
      <c r="B485" s="50"/>
      <c r="C485" s="168"/>
    </row>
    <row r="486" spans="2:3" ht="12.75">
      <c r="B486" s="50"/>
      <c r="C486" s="168"/>
    </row>
    <row r="487" spans="2:3" ht="12.75">
      <c r="B487" s="50"/>
      <c r="C487" s="168"/>
    </row>
    <row r="488" spans="2:3" ht="12.75">
      <c r="B488" s="50"/>
      <c r="C488" s="168"/>
    </row>
    <row r="489" spans="2:3" ht="12.75">
      <c r="B489" s="50"/>
      <c r="C489" s="168"/>
    </row>
    <row r="490" spans="2:3" ht="12.75">
      <c r="B490" s="50"/>
      <c r="C490" s="168"/>
    </row>
    <row r="491" spans="2:3" ht="12.75">
      <c r="B491" s="50"/>
      <c r="C491" s="168"/>
    </row>
    <row r="492" spans="2:3" ht="12.75">
      <c r="B492" s="50"/>
      <c r="C492" s="168"/>
    </row>
    <row r="493" spans="2:3" ht="12.75">
      <c r="B493" s="50"/>
      <c r="C493" s="168"/>
    </row>
    <row r="494" spans="2:3" ht="12.75">
      <c r="B494" s="50"/>
      <c r="C494" s="168"/>
    </row>
    <row r="495" spans="2:3" ht="12.75">
      <c r="B495" s="50"/>
      <c r="C495" s="168"/>
    </row>
    <row r="496" spans="2:3" ht="12.75">
      <c r="B496" s="50"/>
      <c r="C496" s="168"/>
    </row>
    <row r="497" spans="2:3" ht="12.75">
      <c r="B497" s="50"/>
      <c r="C497" s="168"/>
    </row>
    <row r="498" spans="2:3" ht="12.75">
      <c r="B498" s="50"/>
      <c r="C498" s="168"/>
    </row>
    <row r="499" spans="2:3" ht="12.75">
      <c r="B499" s="50"/>
      <c r="C499" s="168"/>
    </row>
    <row r="500" spans="2:3" ht="12.75">
      <c r="B500" s="50"/>
      <c r="C500" s="168"/>
    </row>
    <row r="501" spans="2:3" ht="12.75">
      <c r="B501" s="50"/>
      <c r="C501" s="168"/>
    </row>
    <row r="502" spans="2:3" ht="12.75">
      <c r="B502" s="50"/>
      <c r="C502" s="168"/>
    </row>
    <row r="503" spans="2:3" ht="12.75">
      <c r="B503" s="50"/>
      <c r="C503" s="168"/>
    </row>
    <row r="504" spans="2:3" ht="12.75">
      <c r="B504" s="50"/>
      <c r="C504" s="168"/>
    </row>
    <row r="505" spans="2:3" ht="12.75">
      <c r="B505" s="50"/>
      <c r="C505" s="168"/>
    </row>
    <row r="506" spans="2:3" ht="12.75">
      <c r="B506" s="50"/>
      <c r="C506" s="168"/>
    </row>
    <row r="507" spans="2:3" ht="12.75">
      <c r="B507" s="50"/>
      <c r="C507" s="168"/>
    </row>
    <row r="508" spans="2:3" ht="12.75">
      <c r="B508" s="50"/>
      <c r="C508" s="168"/>
    </row>
    <row r="509" spans="2:3" ht="12.75">
      <c r="B509" s="50"/>
      <c r="C509" s="168"/>
    </row>
    <row r="510" spans="2:3" ht="12.75">
      <c r="B510" s="50"/>
      <c r="C510" s="168"/>
    </row>
    <row r="511" spans="2:3" ht="12.75">
      <c r="B511" s="50"/>
      <c r="C511" s="168"/>
    </row>
    <row r="512" spans="2:3" ht="12.75">
      <c r="B512" s="50"/>
      <c r="C512" s="168"/>
    </row>
    <row r="513" spans="2:3" ht="12.75">
      <c r="B513" s="50"/>
      <c r="C513" s="168"/>
    </row>
    <row r="514" spans="2:3" ht="12.75">
      <c r="B514" s="50"/>
      <c r="C514" s="168"/>
    </row>
    <row r="515" spans="2:3" ht="12.75">
      <c r="B515" s="50"/>
      <c r="C515" s="168"/>
    </row>
    <row r="516" spans="2:3" ht="12.75">
      <c r="B516" s="50"/>
      <c r="C516" s="168"/>
    </row>
    <row r="517" spans="2:3" ht="12.75">
      <c r="B517" s="50"/>
      <c r="C517" s="168"/>
    </row>
    <row r="518" spans="2:3" ht="12.75">
      <c r="B518" s="50"/>
      <c r="C518" s="168"/>
    </row>
    <row r="519" spans="2:3" ht="12.75">
      <c r="B519" s="50"/>
      <c r="C519" s="168"/>
    </row>
    <row r="520" spans="2:3" ht="12.75">
      <c r="B520" s="50"/>
      <c r="C520" s="168"/>
    </row>
    <row r="521" spans="2:3" ht="12.75">
      <c r="B521" s="50"/>
      <c r="C521" s="168"/>
    </row>
    <row r="522" spans="2:3" ht="12.75">
      <c r="B522" s="50"/>
      <c r="C522" s="168"/>
    </row>
    <row r="523" spans="2:3" ht="12.75">
      <c r="B523" s="50"/>
      <c r="C523" s="168"/>
    </row>
    <row r="524" spans="2:3" ht="12.75">
      <c r="B524" s="50"/>
      <c r="C524" s="168"/>
    </row>
    <row r="525" spans="2:3" ht="12.75">
      <c r="B525" s="50"/>
      <c r="C525" s="168"/>
    </row>
    <row r="526" spans="2:3" ht="12.75">
      <c r="B526" s="50"/>
      <c r="C526" s="168"/>
    </row>
    <row r="527" spans="2:3" ht="12.75">
      <c r="B527" s="50"/>
      <c r="C527" s="168"/>
    </row>
    <row r="528" spans="2:3" ht="12.75">
      <c r="B528" s="50"/>
      <c r="C528" s="168"/>
    </row>
    <row r="529" spans="2:3" ht="12.75">
      <c r="B529" s="50"/>
      <c r="C529" s="168"/>
    </row>
    <row r="530" spans="2:3" ht="12.75">
      <c r="B530" s="50"/>
      <c r="C530" s="168"/>
    </row>
    <row r="531" spans="2:3" ht="12.75">
      <c r="B531" s="50"/>
      <c r="C531" s="168"/>
    </row>
    <row r="532" spans="2:3" ht="12.75">
      <c r="B532" s="50"/>
      <c r="C532" s="168"/>
    </row>
    <row r="533" spans="2:3" ht="12.75">
      <c r="B533" s="50"/>
      <c r="C533" s="168"/>
    </row>
    <row r="534" spans="2:3" ht="12.75">
      <c r="B534" s="50"/>
      <c r="C534" s="168"/>
    </row>
    <row r="535" spans="2:3" ht="12.75">
      <c r="B535" s="50"/>
      <c r="C535" s="168"/>
    </row>
    <row r="536" spans="2:3" ht="12.75">
      <c r="B536" s="50"/>
      <c r="C536" s="168"/>
    </row>
    <row r="537" spans="2:3" ht="12.75">
      <c r="B537" s="50"/>
      <c r="C537" s="168"/>
    </row>
    <row r="538" spans="2:3" ht="12.75">
      <c r="B538" s="50"/>
      <c r="C538" s="168"/>
    </row>
    <row r="539" spans="2:3" ht="12.75">
      <c r="B539" s="50"/>
      <c r="C539" s="168"/>
    </row>
    <row r="540" spans="2:3" ht="12.75">
      <c r="B540" s="50"/>
      <c r="C540" s="168"/>
    </row>
    <row r="541" spans="2:3" ht="12.75">
      <c r="B541" s="50"/>
      <c r="C541" s="168"/>
    </row>
    <row r="542" spans="2:3" ht="12.75">
      <c r="B542" s="50"/>
      <c r="C542" s="168"/>
    </row>
    <row r="543" spans="2:3" ht="12.75">
      <c r="B543" s="50"/>
      <c r="C543" s="168"/>
    </row>
    <row r="544" spans="2:3" ht="12.75">
      <c r="B544" s="50"/>
      <c r="C544" s="168"/>
    </row>
    <row r="545" spans="2:3" ht="12.75">
      <c r="B545" s="50"/>
      <c r="C545" s="168"/>
    </row>
    <row r="546" spans="2:3" ht="12.75">
      <c r="B546" s="50"/>
      <c r="C546" s="168"/>
    </row>
    <row r="547" spans="2:3" ht="12.75">
      <c r="B547" s="50"/>
      <c r="C547" s="168"/>
    </row>
    <row r="548" spans="2:3" ht="12.75">
      <c r="B548" s="50"/>
      <c r="C548" s="168"/>
    </row>
    <row r="549" spans="2:3" ht="12.75">
      <c r="B549" s="50"/>
      <c r="C549" s="168"/>
    </row>
    <row r="550" spans="2:3" ht="12.75">
      <c r="B550" s="50"/>
      <c r="C550" s="168"/>
    </row>
    <row r="551" spans="2:3" ht="12.75">
      <c r="B551" s="50"/>
      <c r="C551" s="168"/>
    </row>
    <row r="552" spans="2:3" ht="12.75">
      <c r="B552" s="50"/>
      <c r="C552" s="168"/>
    </row>
    <row r="553" spans="2:3" ht="12.75">
      <c r="B553" s="50"/>
      <c r="C553" s="168"/>
    </row>
    <row r="554" spans="2:3" ht="12.75">
      <c r="B554" s="50"/>
      <c r="C554" s="168"/>
    </row>
    <row r="555" spans="2:3" ht="12.75">
      <c r="B555" s="50"/>
      <c r="C555" s="168"/>
    </row>
    <row r="556" spans="2:3" ht="12.75">
      <c r="B556" s="50"/>
      <c r="C556" s="168"/>
    </row>
    <row r="557" spans="2:3" ht="12.75">
      <c r="B557" s="50"/>
      <c r="C557" s="168"/>
    </row>
    <row r="558" spans="2:3" ht="12.75">
      <c r="B558" s="50"/>
      <c r="C558" s="168"/>
    </row>
    <row r="559" spans="2:3" ht="12.75">
      <c r="B559" s="50"/>
      <c r="C559" s="168"/>
    </row>
    <row r="560" spans="2:3" ht="12.75">
      <c r="B560" s="50"/>
      <c r="C560" s="168"/>
    </row>
    <row r="561" spans="2:3" ht="12.75">
      <c r="B561" s="50"/>
      <c r="C561" s="168"/>
    </row>
    <row r="562" spans="2:3" ht="12.75">
      <c r="B562" s="50"/>
      <c r="C562" s="168"/>
    </row>
    <row r="563" spans="2:3" ht="12.75">
      <c r="B563" s="50"/>
      <c r="C563" s="168"/>
    </row>
    <row r="564" spans="2:3" ht="12.75">
      <c r="B564" s="50"/>
      <c r="C564" s="168"/>
    </row>
    <row r="565" spans="2:3" ht="12.75">
      <c r="B565" s="50"/>
      <c r="C565" s="168"/>
    </row>
    <row r="566" spans="2:3" ht="12.75">
      <c r="B566" s="50"/>
      <c r="C566" s="168"/>
    </row>
    <row r="567" spans="2:3" ht="12.75">
      <c r="B567" s="50"/>
      <c r="C567" s="168"/>
    </row>
    <row r="568" spans="2:3" ht="12.75">
      <c r="B568" s="50"/>
      <c r="C568" s="168"/>
    </row>
    <row r="569" spans="2:3" ht="12.75">
      <c r="B569" s="50"/>
      <c r="C569" s="168"/>
    </row>
    <row r="570" spans="2:3" ht="12.75">
      <c r="B570" s="50"/>
      <c r="C570" s="168"/>
    </row>
    <row r="571" spans="2:3" ht="12.75">
      <c r="B571" s="50"/>
      <c r="C571" s="168"/>
    </row>
    <row r="572" spans="2:3" ht="12.75">
      <c r="B572" s="50"/>
      <c r="C572" s="168"/>
    </row>
    <row r="573" spans="2:3" ht="12.75">
      <c r="B573" s="50"/>
      <c r="C573" s="168"/>
    </row>
    <row r="574" spans="2:3" ht="12.75">
      <c r="B574" s="50"/>
      <c r="C574" s="168"/>
    </row>
    <row r="575" spans="2:3" ht="12.75">
      <c r="B575" s="50"/>
      <c r="C575" s="168"/>
    </row>
    <row r="576" spans="2:3" ht="12.75">
      <c r="B576" s="50"/>
      <c r="C576" s="168"/>
    </row>
    <row r="577" spans="2:3" ht="12.75">
      <c r="B577" s="50"/>
      <c r="C577" s="168"/>
    </row>
    <row r="578" spans="2:3" ht="12.75">
      <c r="B578" s="50"/>
      <c r="C578" s="168"/>
    </row>
    <row r="579" spans="2:3" ht="12.75">
      <c r="B579" s="50"/>
      <c r="C579" s="168"/>
    </row>
    <row r="580" spans="2:3" ht="12.75">
      <c r="B580" s="50"/>
      <c r="C580" s="168"/>
    </row>
    <row r="581" spans="2:3" ht="12.75">
      <c r="B581" s="50"/>
      <c r="C581" s="168"/>
    </row>
    <row r="582" spans="2:3" ht="12.75">
      <c r="B582" s="50"/>
      <c r="C582" s="168"/>
    </row>
    <row r="583" spans="2:3" ht="12.75">
      <c r="B583" s="50"/>
      <c r="C583" s="168"/>
    </row>
    <row r="584" spans="2:3" ht="12.75">
      <c r="B584" s="50"/>
      <c r="C584" s="168"/>
    </row>
    <row r="585" spans="2:3" ht="12.75">
      <c r="B585" s="50"/>
      <c r="C585" s="168"/>
    </row>
    <row r="586" spans="2:3" ht="12.75">
      <c r="B586" s="50"/>
      <c r="C586" s="168"/>
    </row>
    <row r="587" spans="2:3" ht="12.75">
      <c r="B587" s="50"/>
      <c r="C587" s="168"/>
    </row>
    <row r="588" spans="2:3" ht="12.75">
      <c r="B588" s="50"/>
      <c r="C588" s="168"/>
    </row>
    <row r="589" spans="2:3" ht="12.75">
      <c r="B589" s="50"/>
      <c r="C589" s="168"/>
    </row>
    <row r="590" spans="2:3" ht="12.75">
      <c r="B590" s="50"/>
      <c r="C590" s="168"/>
    </row>
    <row r="591" spans="2:3" ht="12.75">
      <c r="B591" s="50"/>
      <c r="C591" s="168"/>
    </row>
    <row r="592" spans="2:3" ht="12.75">
      <c r="B592" s="50"/>
      <c r="C592" s="168"/>
    </row>
    <row r="593" spans="2:3" ht="12.75">
      <c r="B593" s="50"/>
      <c r="C593" s="168"/>
    </row>
    <row r="594" spans="2:3" ht="12.75">
      <c r="B594" s="50"/>
      <c r="C594" s="168"/>
    </row>
    <row r="595" spans="2:3" ht="12.75">
      <c r="B595" s="50"/>
      <c r="C595" s="168"/>
    </row>
    <row r="596" spans="2:3" ht="12.75">
      <c r="B596" s="50"/>
      <c r="C596" s="168"/>
    </row>
    <row r="597" spans="2:3" ht="12.75">
      <c r="B597" s="50"/>
      <c r="C597" s="168"/>
    </row>
    <row r="598" spans="2:3" ht="12.75">
      <c r="B598" s="50"/>
      <c r="C598" s="168"/>
    </row>
    <row r="599" spans="2:3" ht="12.75">
      <c r="B599" s="50"/>
      <c r="C599" s="168"/>
    </row>
    <row r="600" spans="2:3" ht="12.75">
      <c r="B600" s="50"/>
      <c r="C600" s="168"/>
    </row>
    <row r="601" spans="2:3" ht="12.75">
      <c r="B601" s="50"/>
      <c r="C601" s="168"/>
    </row>
    <row r="602" spans="2:3" ht="12.75">
      <c r="B602" s="50"/>
      <c r="C602" s="168"/>
    </row>
    <row r="603" spans="2:3" ht="12.75">
      <c r="B603" s="50"/>
      <c r="C603" s="168"/>
    </row>
    <row r="604" spans="2:3" ht="12.75">
      <c r="B604" s="50"/>
      <c r="C604" s="168"/>
    </row>
    <row r="605" spans="2:3" ht="12.75">
      <c r="B605" s="50"/>
      <c r="C605" s="168"/>
    </row>
    <row r="606" spans="2:3" ht="12.75">
      <c r="B606" s="50"/>
      <c r="C606" s="168"/>
    </row>
    <row r="607" spans="2:3" ht="12.75">
      <c r="B607" s="50"/>
      <c r="C607" s="168"/>
    </row>
    <row r="608" spans="2:3" ht="12.75">
      <c r="B608" s="50"/>
      <c r="C608" s="168"/>
    </row>
    <row r="609" spans="2:3" ht="12.75">
      <c r="B609" s="50"/>
      <c r="C609" s="168"/>
    </row>
    <row r="610" spans="2:3" ht="12.75">
      <c r="B610" s="50"/>
      <c r="C610" s="168"/>
    </row>
    <row r="611" spans="2:3" ht="12.75">
      <c r="B611" s="50"/>
      <c r="C611" s="168"/>
    </row>
    <row r="612" spans="2:3" ht="12.75">
      <c r="B612" s="50"/>
      <c r="C612" s="168"/>
    </row>
    <row r="613" spans="2:3" ht="12.75">
      <c r="B613" s="50"/>
      <c r="C613" s="168"/>
    </row>
    <row r="614" spans="2:3" ht="12.75">
      <c r="B614" s="50"/>
      <c r="C614" s="168"/>
    </row>
    <row r="615" spans="2:3" ht="12.75">
      <c r="B615" s="50"/>
      <c r="C615" s="168"/>
    </row>
    <row r="616" spans="2:3" ht="12.75">
      <c r="B616" s="50"/>
      <c r="C616" s="168"/>
    </row>
    <row r="617" spans="2:3" ht="12.75">
      <c r="B617" s="50"/>
      <c r="C617" s="168"/>
    </row>
    <row r="618" spans="2:3" ht="12.75">
      <c r="B618" s="50"/>
      <c r="C618" s="168"/>
    </row>
    <row r="619" spans="2:3" ht="12.75">
      <c r="B619" s="50"/>
      <c r="C619" s="168"/>
    </row>
    <row r="620" spans="2:3" ht="12.75">
      <c r="B620" s="50"/>
      <c r="C620" s="168"/>
    </row>
    <row r="621" spans="2:3" ht="12.75">
      <c r="B621" s="50"/>
      <c r="C621" s="168"/>
    </row>
    <row r="622" spans="2:3" ht="12.75">
      <c r="B622" s="50"/>
      <c r="C622" s="168"/>
    </row>
    <row r="623" spans="2:3" ht="12.75">
      <c r="B623" s="50"/>
      <c r="C623" s="168"/>
    </row>
    <row r="624" spans="2:3" ht="12.75">
      <c r="B624" s="50"/>
      <c r="C624" s="168"/>
    </row>
    <row r="625" spans="2:3" ht="12.75">
      <c r="B625" s="50"/>
      <c r="C625" s="168"/>
    </row>
    <row r="626" spans="2:3" ht="12.75">
      <c r="B626" s="50"/>
      <c r="C626" s="168"/>
    </row>
    <row r="627" spans="2:3" ht="12.75">
      <c r="B627" s="50"/>
      <c r="C627" s="168"/>
    </row>
    <row r="628" spans="2:3" ht="12.75">
      <c r="B628" s="50"/>
      <c r="C628" s="168"/>
    </row>
    <row r="629" spans="2:3" ht="12.75">
      <c r="B629" s="50"/>
      <c r="C629" s="168"/>
    </row>
    <row r="630" spans="2:3" ht="12.75">
      <c r="B630" s="50"/>
      <c r="C630" s="168"/>
    </row>
    <row r="631" spans="2:3" ht="12.75">
      <c r="B631" s="50"/>
      <c r="C631" s="168"/>
    </row>
    <row r="632" spans="2:3" ht="12.75">
      <c r="B632" s="50"/>
      <c r="C632" s="168"/>
    </row>
    <row r="633" spans="2:3" ht="12.75">
      <c r="B633" s="50"/>
      <c r="C633" s="168"/>
    </row>
    <row r="634" spans="2:3" ht="12.75">
      <c r="B634" s="50"/>
      <c r="C634" s="168"/>
    </row>
    <row r="635" spans="2:3" ht="12.75">
      <c r="B635" s="50"/>
      <c r="C635" s="168"/>
    </row>
    <row r="636" spans="2:3" ht="12.75">
      <c r="B636" s="50"/>
      <c r="C636" s="168"/>
    </row>
    <row r="637" spans="2:3" ht="12.75">
      <c r="B637" s="50"/>
      <c r="C637" s="168"/>
    </row>
    <row r="638" spans="2:3" ht="12.75">
      <c r="B638" s="50"/>
      <c r="C638" s="168"/>
    </row>
    <row r="639" spans="2:3" ht="12.75">
      <c r="B639" s="50"/>
      <c r="C639" s="168"/>
    </row>
    <row r="640" spans="2:3" ht="12.75">
      <c r="B640" s="50"/>
      <c r="C640" s="168"/>
    </row>
    <row r="641" spans="2:3" ht="12.75">
      <c r="B641" s="50"/>
      <c r="C641" s="168"/>
    </row>
    <row r="642" spans="2:3" ht="12.75">
      <c r="B642" s="50"/>
      <c r="C642" s="168"/>
    </row>
    <row r="643" spans="2:3" ht="12.75">
      <c r="B643" s="50"/>
      <c r="C643" s="168"/>
    </row>
    <row r="644" spans="2:3" ht="12.75">
      <c r="B644" s="50"/>
      <c r="C644" s="168"/>
    </row>
    <row r="645" spans="2:3" ht="12.75">
      <c r="B645" s="50"/>
      <c r="C645" s="168"/>
    </row>
    <row r="646" spans="2:3" ht="12.75">
      <c r="B646" s="50"/>
      <c r="C646" s="168"/>
    </row>
    <row r="647" spans="2:3" ht="12.75">
      <c r="B647" s="50"/>
      <c r="C647" s="168"/>
    </row>
    <row r="648" spans="2:3" ht="12.75">
      <c r="B648" s="50"/>
      <c r="C648" s="168"/>
    </row>
    <row r="649" spans="2:3" ht="12.75">
      <c r="B649" s="50"/>
      <c r="C649" s="168"/>
    </row>
    <row r="650" spans="2:3" ht="12.75">
      <c r="B650" s="50"/>
      <c r="C650" s="168"/>
    </row>
    <row r="651" spans="2:3" ht="12.75">
      <c r="B651" s="50"/>
      <c r="C651" s="168"/>
    </row>
    <row r="652" spans="2:3" ht="12.75">
      <c r="B652" s="50"/>
      <c r="C652" s="168"/>
    </row>
    <row r="653" spans="2:3" ht="12.75">
      <c r="B653" s="50"/>
      <c r="C653" s="168"/>
    </row>
    <row r="654" spans="2:3" ht="12.75">
      <c r="B654" s="50"/>
      <c r="C654" s="168"/>
    </row>
    <row r="655" spans="2:3" ht="12.75">
      <c r="B655" s="50"/>
      <c r="C655" s="168"/>
    </row>
    <row r="656" spans="2:3" ht="12.75">
      <c r="B656" s="50"/>
      <c r="C656" s="168"/>
    </row>
    <row r="657" spans="2:3" ht="12.75">
      <c r="B657" s="50"/>
      <c r="C657" s="168"/>
    </row>
    <row r="658" spans="2:3" ht="12.75">
      <c r="B658" s="50"/>
      <c r="C658" s="168"/>
    </row>
    <row r="659" spans="2:3" ht="12.75">
      <c r="B659" s="50"/>
      <c r="C659" s="168"/>
    </row>
    <row r="660" spans="2:3" ht="12.75">
      <c r="B660" s="50"/>
      <c r="C660" s="168"/>
    </row>
    <row r="661" spans="2:3" ht="12.75">
      <c r="B661" s="50"/>
      <c r="C661" s="168"/>
    </row>
    <row r="662" spans="2:3" ht="12.75">
      <c r="B662" s="50"/>
      <c r="C662" s="168"/>
    </row>
    <row r="663" spans="2:3" ht="12.75">
      <c r="B663" s="50"/>
      <c r="C663" s="168"/>
    </row>
    <row r="664" spans="2:3" ht="12.75">
      <c r="B664" s="50"/>
      <c r="C664" s="168"/>
    </row>
    <row r="665" spans="2:3" ht="12.75">
      <c r="B665" s="50"/>
      <c r="C665" s="168"/>
    </row>
    <row r="666" spans="2:3" ht="12.75">
      <c r="B666" s="50"/>
      <c r="C666" s="168"/>
    </row>
    <row r="667" spans="2:3" ht="12.75">
      <c r="B667" s="50"/>
      <c r="C667" s="168"/>
    </row>
    <row r="668" spans="2:3" ht="12.75">
      <c r="B668" s="50"/>
      <c r="C668" s="168"/>
    </row>
    <row r="669" spans="2:3" ht="12.75">
      <c r="B669" s="50"/>
      <c r="C669" s="168"/>
    </row>
    <row r="670" spans="2:3" ht="12.75">
      <c r="B670" s="50"/>
      <c r="C670" s="168"/>
    </row>
    <row r="671" spans="2:3" ht="12.75">
      <c r="B671" s="50"/>
      <c r="C671" s="168"/>
    </row>
    <row r="672" spans="2:3" ht="12.75">
      <c r="B672" s="50"/>
      <c r="C672" s="168"/>
    </row>
    <row r="673" spans="2:3" ht="12.75">
      <c r="B673" s="50"/>
      <c r="C673" s="168"/>
    </row>
    <row r="674" spans="2:3" ht="12.75">
      <c r="B674" s="50"/>
      <c r="C674" s="168"/>
    </row>
    <row r="675" spans="2:3" ht="12.75">
      <c r="B675" s="50"/>
      <c r="C675" s="168"/>
    </row>
    <row r="676" spans="2:3" ht="12.75">
      <c r="B676" s="50"/>
      <c r="C676" s="168"/>
    </row>
    <row r="677" spans="2:3" ht="12.75">
      <c r="B677" s="50"/>
      <c r="C677" s="168"/>
    </row>
    <row r="678" spans="2:3" ht="12.75">
      <c r="B678" s="50"/>
      <c r="C678" s="168"/>
    </row>
    <row r="679" spans="2:3" ht="12.75">
      <c r="B679" s="50"/>
      <c r="C679" s="168"/>
    </row>
    <row r="680" spans="2:3" ht="12.75">
      <c r="B680" s="50"/>
      <c r="C680" s="168"/>
    </row>
    <row r="681" spans="2:3" ht="12.75">
      <c r="B681" s="50"/>
      <c r="C681" s="168"/>
    </row>
    <row r="682" spans="2:3" ht="12.75">
      <c r="B682" s="50"/>
      <c r="C682" s="168"/>
    </row>
    <row r="683" spans="2:3" ht="12.75">
      <c r="B683" s="50"/>
      <c r="C683" s="168"/>
    </row>
    <row r="684" spans="2:3" ht="12.75">
      <c r="B684" s="50"/>
      <c r="C684" s="168"/>
    </row>
    <row r="685" spans="2:3" ht="12.75">
      <c r="B685" s="50"/>
      <c r="C685" s="168"/>
    </row>
    <row r="686" spans="2:3" ht="12.75">
      <c r="B686" s="50"/>
      <c r="C686" s="168"/>
    </row>
    <row r="687" spans="2:3" ht="12.75">
      <c r="B687" s="50"/>
      <c r="C687" s="168"/>
    </row>
    <row r="688" spans="2:3" ht="12.75">
      <c r="B688" s="50"/>
      <c r="C688" s="168"/>
    </row>
    <row r="689" spans="2:3" ht="12.75">
      <c r="B689" s="50"/>
      <c r="C689" s="168"/>
    </row>
    <row r="690" spans="2:3" ht="12.75">
      <c r="B690" s="50"/>
      <c r="C690" s="168"/>
    </row>
    <row r="691" spans="2:3" ht="12.75">
      <c r="B691" s="50"/>
      <c r="C691" s="168"/>
    </row>
    <row r="692" spans="2:3" ht="12.75">
      <c r="B692" s="50"/>
      <c r="C692" s="168"/>
    </row>
    <row r="693" spans="2:3" ht="12.75">
      <c r="B693" s="50"/>
      <c r="C693" s="168"/>
    </row>
    <row r="694" spans="2:3" ht="12.75">
      <c r="B694" s="50"/>
      <c r="C694" s="168"/>
    </row>
    <row r="695" spans="2:3" ht="12.75">
      <c r="B695" s="50"/>
      <c r="C695" s="168"/>
    </row>
    <row r="696" spans="2:3" ht="12.75">
      <c r="B696" s="50"/>
      <c r="C696" s="168"/>
    </row>
    <row r="697" spans="2:3" ht="12.75">
      <c r="B697" s="50"/>
      <c r="C697" s="168"/>
    </row>
    <row r="698" spans="2:3" ht="12.75">
      <c r="B698" s="50"/>
      <c r="C698" s="168"/>
    </row>
    <row r="699" spans="2:3" ht="12.75">
      <c r="B699" s="50"/>
      <c r="C699" s="168"/>
    </row>
    <row r="700" spans="2:3" ht="12.75">
      <c r="B700" s="50"/>
      <c r="C700" s="168"/>
    </row>
    <row r="701" spans="2:3" ht="12.75">
      <c r="B701" s="50"/>
      <c r="C701" s="168"/>
    </row>
    <row r="702" spans="2:3" ht="12.75">
      <c r="B702" s="50"/>
      <c r="C702" s="168"/>
    </row>
    <row r="703" spans="2:3" ht="12.75">
      <c r="B703" s="50"/>
      <c r="C703" s="168"/>
    </row>
    <row r="704" spans="2:3" ht="12.75">
      <c r="B704" s="50"/>
      <c r="C704" s="168"/>
    </row>
    <row r="705" spans="2:3" ht="12.75">
      <c r="B705" s="50"/>
      <c r="C705" s="168"/>
    </row>
    <row r="706" spans="2:3" ht="12.75">
      <c r="B706" s="50"/>
      <c r="C706" s="168"/>
    </row>
    <row r="707" spans="2:3" ht="12.75">
      <c r="B707" s="50"/>
      <c r="C707" s="168"/>
    </row>
    <row r="708" spans="2:3" ht="12.75">
      <c r="B708" s="50"/>
      <c r="C708" s="168"/>
    </row>
    <row r="709" spans="2:3" ht="12.75">
      <c r="B709" s="50"/>
      <c r="C709" s="168"/>
    </row>
    <row r="710" spans="2:3" ht="12.75">
      <c r="B710" s="50"/>
      <c r="C710" s="168"/>
    </row>
    <row r="711" spans="2:3" ht="12.75">
      <c r="B711" s="50"/>
      <c r="C711" s="168"/>
    </row>
    <row r="712" spans="2:3" ht="12.75">
      <c r="B712" s="50"/>
      <c r="C712" s="168"/>
    </row>
    <row r="713" spans="2:3" ht="12.75">
      <c r="B713" s="50"/>
      <c r="C713" s="168"/>
    </row>
    <row r="714" spans="2:3" ht="12.75">
      <c r="B714" s="50"/>
      <c r="C714" s="168"/>
    </row>
    <row r="715" spans="2:3" ht="12.75">
      <c r="B715" s="50"/>
      <c r="C715" s="168"/>
    </row>
    <row r="716" spans="2:3" ht="12.75">
      <c r="B716" s="50"/>
      <c r="C716" s="168"/>
    </row>
    <row r="717" spans="2:3" ht="12.75">
      <c r="B717" s="50"/>
      <c r="C717" s="168"/>
    </row>
    <row r="718" spans="2:3" ht="12.75">
      <c r="B718" s="50"/>
      <c r="C718" s="168"/>
    </row>
    <row r="719" spans="2:3" ht="12.75">
      <c r="B719" s="50"/>
      <c r="C719" s="168"/>
    </row>
    <row r="720" spans="2:3" ht="12.75">
      <c r="B720" s="50"/>
      <c r="C720" s="168"/>
    </row>
    <row r="721" spans="2:3" ht="12.75">
      <c r="B721" s="50"/>
      <c r="C721" s="168"/>
    </row>
    <row r="722" spans="2:3" ht="12.75">
      <c r="B722" s="50"/>
      <c r="C722" s="168"/>
    </row>
    <row r="723" spans="2:3" ht="12.75">
      <c r="B723" s="50"/>
      <c r="C723" s="168"/>
    </row>
    <row r="724" spans="2:3" ht="12.75">
      <c r="B724" s="50"/>
      <c r="C724" s="168"/>
    </row>
    <row r="725" spans="2:3" ht="12.75">
      <c r="B725" s="50"/>
      <c r="C725" s="168"/>
    </row>
    <row r="726" spans="2:3" ht="12.75">
      <c r="B726" s="50"/>
      <c r="C726" s="168"/>
    </row>
    <row r="727" spans="2:3" ht="12.75">
      <c r="B727" s="50"/>
      <c r="C727" s="168"/>
    </row>
    <row r="728" spans="2:3" ht="12.75">
      <c r="B728" s="50"/>
      <c r="C728" s="168"/>
    </row>
    <row r="729" spans="2:3" ht="12.75">
      <c r="B729" s="50"/>
      <c r="C729" s="168"/>
    </row>
    <row r="730" spans="2:3" ht="12.75">
      <c r="B730" s="50"/>
      <c r="C730" s="168"/>
    </row>
    <row r="731" spans="2:3" ht="12.75">
      <c r="B731" s="50"/>
      <c r="C731" s="168"/>
    </row>
    <row r="732" spans="2:3" ht="12.75">
      <c r="B732" s="50"/>
      <c r="C732" s="168"/>
    </row>
    <row r="733" spans="2:3" ht="12.75">
      <c r="B733" s="50"/>
      <c r="C733" s="168"/>
    </row>
    <row r="734" spans="2:3" ht="12.75">
      <c r="B734" s="50"/>
      <c r="C734" s="168"/>
    </row>
    <row r="735" spans="2:3" ht="12.75">
      <c r="B735" s="50"/>
      <c r="C735" s="168"/>
    </row>
    <row r="736" spans="2:3" ht="12.75">
      <c r="B736" s="50"/>
      <c r="C736" s="168"/>
    </row>
    <row r="737" spans="2:3" ht="12.75">
      <c r="B737" s="50"/>
      <c r="C737" s="168"/>
    </row>
    <row r="738" spans="2:3" ht="12.75">
      <c r="B738" s="50"/>
      <c r="C738" s="168"/>
    </row>
    <row r="739" spans="2:3" ht="12.75">
      <c r="B739" s="50"/>
      <c r="C739" s="168"/>
    </row>
    <row r="740" spans="2:3" ht="12.75">
      <c r="B740" s="50"/>
      <c r="C740" s="168"/>
    </row>
    <row r="741" spans="2:3" ht="12.75">
      <c r="B741" s="50"/>
      <c r="C741" s="168"/>
    </row>
    <row r="742" spans="2:3" ht="12.75">
      <c r="B742" s="50"/>
      <c r="C742" s="168"/>
    </row>
    <row r="743" spans="2:3" ht="12.75">
      <c r="B743" s="50"/>
      <c r="C743" s="168"/>
    </row>
    <row r="744" spans="2:3" ht="12.75">
      <c r="B744" s="50"/>
      <c r="C744" s="168"/>
    </row>
    <row r="745" spans="2:3" ht="12.75">
      <c r="B745" s="50"/>
      <c r="C745" s="168"/>
    </row>
    <row r="746" spans="2:3" ht="12.75">
      <c r="B746" s="50"/>
      <c r="C746" s="168"/>
    </row>
    <row r="747" spans="2:3" ht="12.75">
      <c r="B747" s="50"/>
      <c r="C747" s="168"/>
    </row>
    <row r="748" spans="2:3" ht="12.75">
      <c r="B748" s="50"/>
      <c r="C748" s="168"/>
    </row>
    <row r="749" spans="2:3" ht="12.75">
      <c r="B749" s="50"/>
      <c r="C749" s="168"/>
    </row>
    <row r="750" spans="2:3" ht="12.75">
      <c r="B750" s="50"/>
      <c r="C750" s="168"/>
    </row>
    <row r="751" spans="2:3" ht="12.75">
      <c r="B751" s="50"/>
      <c r="C751" s="168"/>
    </row>
    <row r="752" spans="2:3" ht="12.75">
      <c r="B752" s="50"/>
      <c r="C752" s="168"/>
    </row>
    <row r="753" spans="2:3" ht="12.75">
      <c r="B753" s="50"/>
      <c r="C753" s="168"/>
    </row>
    <row r="754" spans="2:3" ht="12.75">
      <c r="B754" s="50"/>
      <c r="C754" s="168"/>
    </row>
    <row r="755" spans="2:3" ht="12.75">
      <c r="B755" s="50"/>
      <c r="C755" s="168"/>
    </row>
    <row r="756" spans="2:3" ht="12.75">
      <c r="B756" s="50"/>
      <c r="C756" s="168"/>
    </row>
    <row r="757" spans="2:3" ht="12.75">
      <c r="B757" s="50"/>
      <c r="C757" s="168"/>
    </row>
    <row r="758" spans="2:3" ht="12.75">
      <c r="B758" s="50"/>
      <c r="C758" s="168"/>
    </row>
    <row r="759" spans="2:3" ht="12.75">
      <c r="B759" s="50"/>
      <c r="C759" s="168"/>
    </row>
    <row r="760" spans="2:3" ht="12.75">
      <c r="B760" s="50"/>
      <c r="C760" s="168"/>
    </row>
    <row r="761" spans="2:3" ht="12.75">
      <c r="B761" s="50"/>
      <c r="C761" s="168"/>
    </row>
    <row r="762" spans="2:3" ht="12.75">
      <c r="B762" s="50"/>
      <c r="C762" s="168"/>
    </row>
    <row r="763" spans="2:3" ht="12.75">
      <c r="B763" s="50"/>
      <c r="C763" s="168"/>
    </row>
    <row r="764" spans="2:3" ht="12.75">
      <c r="B764" s="50"/>
      <c r="C764" s="168"/>
    </row>
    <row r="765" spans="2:3" ht="12.75">
      <c r="B765" s="50"/>
      <c r="C765" s="168"/>
    </row>
    <row r="766" spans="2:3" ht="12.75">
      <c r="B766" s="50"/>
      <c r="C766" s="168"/>
    </row>
    <row r="767" spans="2:3" ht="12.75">
      <c r="B767" s="50"/>
      <c r="C767" s="168"/>
    </row>
    <row r="768" spans="2:3" ht="12.75">
      <c r="B768" s="50"/>
      <c r="C768" s="168"/>
    </row>
    <row r="769" spans="2:3" ht="12.75">
      <c r="B769" s="50"/>
      <c r="C769" s="168"/>
    </row>
    <row r="770" spans="2:3" ht="12.75">
      <c r="B770" s="50"/>
      <c r="C770" s="168"/>
    </row>
    <row r="771" spans="2:3" ht="12.75">
      <c r="B771" s="50"/>
      <c r="C771" s="168"/>
    </row>
    <row r="772" spans="2:3" ht="12.75">
      <c r="B772" s="50"/>
      <c r="C772" s="168"/>
    </row>
    <row r="773" spans="2:3" ht="12.75">
      <c r="B773" s="50"/>
      <c r="C773" s="168"/>
    </row>
    <row r="774" spans="2:3" ht="12.75">
      <c r="B774" s="50"/>
      <c r="C774" s="168"/>
    </row>
    <row r="775" spans="2:3" ht="12.75">
      <c r="B775" s="50"/>
      <c r="C775" s="168"/>
    </row>
    <row r="776" spans="2:3" ht="12.75">
      <c r="B776" s="50"/>
      <c r="C776" s="168"/>
    </row>
    <row r="777" spans="2:3" ht="12.75">
      <c r="B777" s="50"/>
      <c r="C777" s="168"/>
    </row>
    <row r="778" spans="2:3" ht="12.75">
      <c r="B778" s="50"/>
      <c r="C778" s="168"/>
    </row>
    <row r="779" spans="2:3" ht="12.75">
      <c r="B779" s="50"/>
      <c r="C779" s="168"/>
    </row>
    <row r="780" spans="2:3" ht="12.75">
      <c r="B780" s="50"/>
      <c r="C780" s="168"/>
    </row>
    <row r="781" spans="2:3" ht="12.75">
      <c r="B781" s="50"/>
      <c r="C781" s="168"/>
    </row>
    <row r="782" spans="2:3" ht="12.75">
      <c r="B782" s="50"/>
      <c r="C782" s="168"/>
    </row>
    <row r="783" spans="2:3" ht="12.75">
      <c r="B783" s="50"/>
      <c r="C783" s="168"/>
    </row>
    <row r="784" spans="2:3" ht="12.75">
      <c r="B784" s="50"/>
      <c r="C784" s="168"/>
    </row>
    <row r="785" spans="2:3" ht="12.75">
      <c r="B785" s="50"/>
      <c r="C785" s="168"/>
    </row>
    <row r="786" spans="2:3" ht="12.75">
      <c r="B786" s="50"/>
      <c r="C786" s="168"/>
    </row>
    <row r="787" spans="2:3" ht="12.75">
      <c r="B787" s="50"/>
      <c r="C787" s="168"/>
    </row>
    <row r="788" spans="2:3" ht="12.75">
      <c r="B788" s="50"/>
      <c r="C788" s="168"/>
    </row>
    <row r="789" spans="2:3" ht="12.75">
      <c r="B789" s="50"/>
      <c r="C789" s="168"/>
    </row>
    <row r="790" spans="2:3" ht="12.75">
      <c r="B790" s="50"/>
      <c r="C790" s="168"/>
    </row>
    <row r="791" spans="2:3" ht="12.75">
      <c r="B791" s="50"/>
      <c r="C791" s="168"/>
    </row>
    <row r="792" spans="2:3" ht="12.75">
      <c r="B792" s="50"/>
      <c r="C792" s="168"/>
    </row>
    <row r="793" spans="2:3" ht="12.75">
      <c r="B793" s="50"/>
      <c r="C793" s="168"/>
    </row>
    <row r="794" spans="2:3" ht="12.75">
      <c r="B794" s="50"/>
      <c r="C794" s="168"/>
    </row>
    <row r="795" spans="2:3" ht="12.75">
      <c r="B795" s="50"/>
      <c r="C795" s="168"/>
    </row>
    <row r="796" spans="2:3" ht="12.75">
      <c r="B796" s="50"/>
      <c r="C796" s="168"/>
    </row>
    <row r="797" spans="2:3" ht="12.75">
      <c r="B797" s="50"/>
      <c r="C797" s="168"/>
    </row>
    <row r="798" spans="2:3" ht="12.75">
      <c r="B798" s="50"/>
      <c r="C798" s="168"/>
    </row>
    <row r="799" spans="2:3" ht="12.75">
      <c r="B799" s="50"/>
      <c r="C799" s="168"/>
    </row>
    <row r="800" spans="2:3" ht="12.75">
      <c r="B800" s="50"/>
      <c r="C800" s="168"/>
    </row>
    <row r="801" spans="2:3" ht="12.75">
      <c r="B801" s="50"/>
      <c r="C801" s="168"/>
    </row>
    <row r="802" spans="2:3" ht="12.75">
      <c r="B802" s="50"/>
      <c r="C802" s="168"/>
    </row>
    <row r="803" spans="2:3" ht="12.75">
      <c r="B803" s="50"/>
      <c r="C803" s="168"/>
    </row>
    <row r="804" spans="2:3" ht="12.75">
      <c r="B804" s="50"/>
      <c r="C804" s="168"/>
    </row>
    <row r="805" spans="2:3" ht="12.75">
      <c r="B805" s="50"/>
      <c r="C805" s="168"/>
    </row>
    <row r="806" spans="2:3" ht="12.75">
      <c r="B806" s="50"/>
      <c r="C806" s="168"/>
    </row>
    <row r="807" spans="2:3" ht="12.75">
      <c r="B807" s="50"/>
      <c r="C807" s="168"/>
    </row>
    <row r="808" spans="2:3" ht="12.75">
      <c r="B808" s="50"/>
      <c r="C808" s="168"/>
    </row>
    <row r="809" spans="2:3" ht="12.75">
      <c r="B809" s="50"/>
      <c r="C809" s="168"/>
    </row>
    <row r="810" spans="2:3" ht="12.75">
      <c r="B810" s="50"/>
      <c r="C810" s="168"/>
    </row>
    <row r="811" spans="2:3" ht="12.75">
      <c r="B811" s="50"/>
      <c r="C811" s="168"/>
    </row>
    <row r="812" spans="2:3" ht="12.75">
      <c r="B812" s="50"/>
      <c r="C812" s="168"/>
    </row>
    <row r="813" spans="2:3" ht="12.75">
      <c r="B813" s="50"/>
      <c r="C813" s="168"/>
    </row>
    <row r="814" spans="2:3" ht="12.75">
      <c r="B814" s="50"/>
      <c r="C814" s="168"/>
    </row>
    <row r="815" spans="2:3" ht="12.75">
      <c r="B815" s="50"/>
      <c r="C815" s="168"/>
    </row>
    <row r="816" spans="2:3" ht="12.75">
      <c r="B816" s="50"/>
      <c r="C816" s="168"/>
    </row>
    <row r="817" spans="2:3" ht="12.75">
      <c r="B817" s="50"/>
      <c r="C817" s="168"/>
    </row>
    <row r="818" spans="2:3" ht="12.75">
      <c r="B818" s="50"/>
      <c r="C818" s="168"/>
    </row>
    <row r="819" spans="2:3" ht="12.75">
      <c r="B819" s="50"/>
      <c r="C819" s="168"/>
    </row>
    <row r="820" spans="2:3" ht="12.75">
      <c r="B820" s="50"/>
      <c r="C820" s="168"/>
    </row>
    <row r="821" spans="2:3" ht="12.75">
      <c r="B821" s="50"/>
      <c r="C821" s="168"/>
    </row>
    <row r="822" spans="2:3" ht="12.75">
      <c r="B822" s="50"/>
      <c r="C822" s="168"/>
    </row>
    <row r="823" spans="2:3" ht="12.75">
      <c r="B823" s="50"/>
      <c r="C823" s="168"/>
    </row>
    <row r="824" spans="2:3" ht="12.75">
      <c r="B824" s="50"/>
      <c r="C824" s="168"/>
    </row>
    <row r="825" spans="2:3" ht="12.75">
      <c r="B825" s="50"/>
      <c r="C825" s="168"/>
    </row>
    <row r="826" spans="2:3" ht="12.75">
      <c r="B826" s="50"/>
      <c r="C826" s="168"/>
    </row>
    <row r="827" spans="2:3" ht="12.75">
      <c r="B827" s="50"/>
      <c r="C827" s="168"/>
    </row>
    <row r="828" spans="2:3" ht="12.75">
      <c r="B828" s="50"/>
      <c r="C828" s="168"/>
    </row>
    <row r="829" spans="2:3" ht="12.75">
      <c r="B829" s="50"/>
      <c r="C829" s="168"/>
    </row>
    <row r="830" spans="2:3" ht="12.75">
      <c r="B830" s="50"/>
      <c r="C830" s="168"/>
    </row>
    <row r="831" spans="2:3" ht="12.75">
      <c r="B831" s="50"/>
      <c r="C831" s="168"/>
    </row>
    <row r="832" spans="2:3" ht="12.75">
      <c r="B832" s="50"/>
      <c r="C832" s="168"/>
    </row>
    <row r="833" spans="2:3" ht="12.75">
      <c r="B833" s="50"/>
      <c r="C833" s="168"/>
    </row>
    <row r="834" spans="2:3" ht="12.75">
      <c r="B834" s="50"/>
      <c r="C834" s="168"/>
    </row>
    <row r="835" spans="2:3" ht="12.75">
      <c r="B835" s="50"/>
      <c r="C835" s="168"/>
    </row>
    <row r="836" spans="2:3" ht="12.75">
      <c r="B836" s="50"/>
      <c r="C836" s="168"/>
    </row>
    <row r="837" spans="2:3" ht="12.75">
      <c r="B837" s="50"/>
      <c r="C837" s="168"/>
    </row>
    <row r="838" spans="2:3" ht="12.75">
      <c r="B838" s="50"/>
      <c r="C838" s="168"/>
    </row>
    <row r="839" spans="2:3" ht="12.75">
      <c r="B839" s="50"/>
      <c r="C839" s="168"/>
    </row>
    <row r="840" spans="2:3" ht="12.75">
      <c r="B840" s="50"/>
      <c r="C840" s="168"/>
    </row>
    <row r="841" spans="2:3" ht="12.75">
      <c r="B841" s="50"/>
      <c r="C841" s="168"/>
    </row>
    <row r="842" spans="2:3" ht="12.75">
      <c r="B842" s="50"/>
      <c r="C842" s="168"/>
    </row>
    <row r="843" spans="2:3" ht="12.75">
      <c r="B843" s="50"/>
      <c r="C843" s="168"/>
    </row>
    <row r="844" spans="2:3" ht="12.75">
      <c r="B844" s="50"/>
      <c r="C844" s="168"/>
    </row>
    <row r="845" spans="2:3" ht="12.75">
      <c r="B845" s="50"/>
      <c r="C845" s="168"/>
    </row>
    <row r="846" spans="2:3" ht="12.75">
      <c r="B846" s="50"/>
      <c r="C846" s="168"/>
    </row>
    <row r="847" spans="2:3" ht="12.75">
      <c r="B847" s="50"/>
      <c r="C847" s="168"/>
    </row>
    <row r="848" spans="2:3" ht="12.75">
      <c r="B848" s="50"/>
      <c r="C848" s="168"/>
    </row>
    <row r="849" spans="2:3" ht="12.75">
      <c r="B849" s="50"/>
      <c r="C849" s="168"/>
    </row>
    <row r="850" spans="2:3" ht="12.75">
      <c r="B850" s="50"/>
      <c r="C850" s="168"/>
    </row>
    <row r="851" spans="2:3" ht="12.75">
      <c r="B851" s="50"/>
      <c r="C851" s="168"/>
    </row>
    <row r="852" spans="2:3" ht="12.75">
      <c r="B852" s="50"/>
      <c r="C852" s="168"/>
    </row>
    <row r="853" spans="2:3" ht="12.75">
      <c r="B853" s="50"/>
      <c r="C853" s="168"/>
    </row>
    <row r="854" spans="2:3" ht="12.75">
      <c r="B854" s="50"/>
      <c r="C854" s="168"/>
    </row>
    <row r="855" spans="2:3" ht="12.75">
      <c r="B855" s="50"/>
      <c r="C855" s="168"/>
    </row>
    <row r="856" spans="2:3" ht="12.75">
      <c r="B856" s="50"/>
      <c r="C856" s="168"/>
    </row>
    <row r="857" spans="2:3" ht="12.75">
      <c r="B857" s="50"/>
      <c r="C857" s="168"/>
    </row>
    <row r="858" spans="2:3" ht="12.75">
      <c r="B858" s="50"/>
      <c r="C858" s="168"/>
    </row>
    <row r="859" spans="2:3" ht="12.75">
      <c r="B859" s="50"/>
      <c r="C859" s="168"/>
    </row>
    <row r="860" spans="2:3" ht="12.75">
      <c r="B860" s="50"/>
      <c r="C860" s="168"/>
    </row>
    <row r="861" spans="2:3" ht="12.75">
      <c r="B861" s="50"/>
      <c r="C861" s="168"/>
    </row>
    <row r="862" spans="2:3" ht="12.75">
      <c r="B862" s="50"/>
      <c r="C862" s="168"/>
    </row>
    <row r="863" spans="2:3" ht="12.75">
      <c r="B863" s="50"/>
      <c r="C863" s="168"/>
    </row>
    <row r="864" spans="2:3" ht="12.75">
      <c r="B864" s="50"/>
      <c r="C864" s="168"/>
    </row>
    <row r="865" spans="2:3" ht="12.75">
      <c r="B865" s="50"/>
      <c r="C865" s="168"/>
    </row>
    <row r="866" spans="2:3" ht="12.75">
      <c r="B866" s="50"/>
      <c r="C866" s="168"/>
    </row>
    <row r="867" spans="2:3" ht="12.75">
      <c r="B867" s="50"/>
      <c r="C867" s="168"/>
    </row>
    <row r="868" spans="2:3" ht="12.75">
      <c r="B868" s="50"/>
      <c r="C868" s="168"/>
    </row>
    <row r="869" spans="2:3" ht="12.75">
      <c r="B869" s="50"/>
      <c r="C869" s="168"/>
    </row>
    <row r="870" spans="2:3" ht="12.75">
      <c r="B870" s="50"/>
      <c r="C870" s="168"/>
    </row>
    <row r="871" spans="2:3" ht="12.75">
      <c r="B871" s="50"/>
      <c r="C871" s="168"/>
    </row>
    <row r="872" spans="2:3" ht="12.75">
      <c r="B872" s="50"/>
      <c r="C872" s="168"/>
    </row>
    <row r="873" spans="2:3" ht="12.75">
      <c r="B873" s="50"/>
      <c r="C873" s="168"/>
    </row>
    <row r="874" spans="2:3" ht="12.75">
      <c r="B874" s="50"/>
      <c r="C874" s="168"/>
    </row>
    <row r="875" spans="2:3" ht="12.75">
      <c r="B875" s="50"/>
      <c r="C875" s="168"/>
    </row>
    <row r="876" spans="2:3" ht="12.75">
      <c r="B876" s="50"/>
      <c r="C876" s="168"/>
    </row>
    <row r="877" spans="2:3" ht="12.75">
      <c r="B877" s="50"/>
      <c r="C877" s="168"/>
    </row>
    <row r="878" spans="2:3" ht="12.75">
      <c r="B878" s="50"/>
      <c r="C878" s="168"/>
    </row>
    <row r="879" spans="2:3" ht="12.75">
      <c r="B879" s="50"/>
      <c r="C879" s="168"/>
    </row>
    <row r="880" spans="2:3" ht="12.75">
      <c r="B880" s="50"/>
      <c r="C880" s="168"/>
    </row>
    <row r="881" spans="2:3" ht="12.75">
      <c r="B881" s="50"/>
      <c r="C881" s="168"/>
    </row>
    <row r="882" spans="2:3" ht="12.75">
      <c r="B882" s="50"/>
      <c r="C882" s="168"/>
    </row>
    <row r="883" spans="2:3" ht="12.75">
      <c r="B883" s="50"/>
      <c r="C883" s="168"/>
    </row>
    <row r="884" spans="2:3" ht="12.75">
      <c r="B884" s="50"/>
      <c r="C884" s="168"/>
    </row>
    <row r="885" spans="2:3" ht="12.75">
      <c r="B885" s="50"/>
      <c r="C885" s="168"/>
    </row>
    <row r="886" spans="2:3" ht="12.75">
      <c r="B886" s="50"/>
      <c r="C886" s="168"/>
    </row>
    <row r="887" spans="2:3" ht="12.75">
      <c r="B887" s="50"/>
      <c r="C887" s="168"/>
    </row>
    <row r="888" spans="2:3" ht="12.75">
      <c r="B888" s="50"/>
      <c r="C888" s="168"/>
    </row>
    <row r="889" spans="2:3" ht="12.75">
      <c r="B889" s="50"/>
      <c r="C889" s="168"/>
    </row>
    <row r="890" spans="2:3" ht="12.75">
      <c r="B890" s="50"/>
      <c r="C890" s="168"/>
    </row>
    <row r="891" spans="2:3" ht="12.75">
      <c r="B891" s="50"/>
      <c r="C891" s="168"/>
    </row>
    <row r="892" spans="2:3" ht="12.75">
      <c r="B892" s="50"/>
      <c r="C892" s="168"/>
    </row>
    <row r="893" spans="2:3" ht="12.75">
      <c r="B893" s="50"/>
      <c r="C893" s="168"/>
    </row>
    <row r="894" spans="2:3" ht="12.75">
      <c r="B894" s="50"/>
      <c r="C894" s="168"/>
    </row>
    <row r="895" spans="2:3" ht="12.75">
      <c r="B895" s="50"/>
      <c r="C895" s="168"/>
    </row>
    <row r="896" spans="2:3" ht="12.75">
      <c r="B896" s="50"/>
      <c r="C896" s="168"/>
    </row>
    <row r="897" spans="2:3" ht="12.75">
      <c r="B897" s="50"/>
      <c r="C897" s="168"/>
    </row>
    <row r="898" spans="2:3" ht="12.75">
      <c r="B898" s="50"/>
      <c r="C898" s="168"/>
    </row>
    <row r="899" spans="2:3" ht="12.75">
      <c r="B899" s="50"/>
      <c r="C899" s="168"/>
    </row>
    <row r="900" spans="2:3" ht="12.75">
      <c r="B900" s="50"/>
      <c r="C900" s="168"/>
    </row>
    <row r="901" spans="2:3" ht="12.75">
      <c r="B901" s="50"/>
      <c r="C901" s="168"/>
    </row>
    <row r="902" spans="2:3" ht="12.75">
      <c r="B902" s="50"/>
      <c r="C902" s="168"/>
    </row>
    <row r="903" spans="2:3" ht="12.75">
      <c r="B903" s="50"/>
      <c r="C903" s="168"/>
    </row>
    <row r="904" spans="2:3" ht="12.75">
      <c r="B904" s="50"/>
      <c r="C904" s="168"/>
    </row>
    <row r="905" spans="2:3" ht="12.75">
      <c r="B905" s="50"/>
      <c r="C905" s="168"/>
    </row>
    <row r="906" spans="2:3" ht="12.75">
      <c r="B906" s="50"/>
      <c r="C906" s="168"/>
    </row>
    <row r="907" spans="2:3" ht="12.75">
      <c r="B907" s="50"/>
      <c r="C907" s="168"/>
    </row>
    <row r="908" spans="2:3" ht="12.75">
      <c r="B908" s="50"/>
      <c r="C908" s="168"/>
    </row>
    <row r="909" spans="2:3" ht="12.75">
      <c r="B909" s="50"/>
      <c r="C909" s="168"/>
    </row>
    <row r="910" spans="2:3" ht="12.75">
      <c r="B910" s="50"/>
      <c r="C910" s="168"/>
    </row>
    <row r="911" spans="2:3" ht="12.75">
      <c r="B911" s="50"/>
      <c r="C911" s="168"/>
    </row>
    <row r="912" spans="2:3" ht="12.75">
      <c r="B912" s="50"/>
      <c r="C912" s="168"/>
    </row>
    <row r="913" spans="2:3" ht="12.75">
      <c r="B913" s="50"/>
      <c r="C913" s="168"/>
    </row>
    <row r="914" spans="2:3" ht="12.75">
      <c r="B914" s="50"/>
      <c r="C914" s="168"/>
    </row>
    <row r="915" spans="2:3" ht="12.75">
      <c r="B915" s="50"/>
      <c r="C915" s="168"/>
    </row>
    <row r="916" spans="2:3" ht="12.75">
      <c r="B916" s="50"/>
      <c r="C916" s="168"/>
    </row>
    <row r="917" spans="2:3" ht="12.75">
      <c r="B917" s="50"/>
      <c r="C917" s="168"/>
    </row>
    <row r="918" spans="2:3" ht="12.75">
      <c r="B918" s="50"/>
      <c r="C918" s="168"/>
    </row>
    <row r="919" spans="2:3" ht="12.75">
      <c r="B919" s="50"/>
      <c r="C919" s="168"/>
    </row>
    <row r="920" spans="2:3" ht="12.75">
      <c r="B920" s="50"/>
      <c r="C920" s="168"/>
    </row>
    <row r="921" spans="2:3" ht="12.75">
      <c r="B921" s="50"/>
      <c r="C921" s="168"/>
    </row>
    <row r="922" spans="2:3" ht="12.75">
      <c r="B922" s="50"/>
      <c r="C922" s="168"/>
    </row>
    <row r="923" spans="2:3" ht="12.75">
      <c r="B923" s="50"/>
      <c r="C923" s="168"/>
    </row>
    <row r="924" spans="2:3" ht="12.75">
      <c r="B924" s="50"/>
      <c r="C924" s="168"/>
    </row>
    <row r="925" spans="2:3" ht="12.75">
      <c r="B925" s="50"/>
      <c r="C925" s="168"/>
    </row>
    <row r="926" spans="2:3" ht="12.75">
      <c r="B926" s="50"/>
      <c r="C926" s="168"/>
    </row>
    <row r="927" spans="2:3" ht="12.75">
      <c r="B927" s="50"/>
      <c r="C927" s="168"/>
    </row>
    <row r="928" spans="2:3" ht="12.75">
      <c r="B928" s="50"/>
      <c r="C928" s="168"/>
    </row>
    <row r="929" spans="2:3" ht="12.75">
      <c r="B929" s="50"/>
      <c r="C929" s="168"/>
    </row>
    <row r="930" spans="2:3" ht="12.75">
      <c r="B930" s="50"/>
      <c r="C930" s="168"/>
    </row>
    <row r="931" spans="2:3" ht="12.75">
      <c r="B931" s="50"/>
      <c r="C931" s="168"/>
    </row>
    <row r="932" spans="2:3" ht="12.75">
      <c r="B932" s="50"/>
      <c r="C932" s="168"/>
    </row>
    <row r="933" spans="2:3" ht="12.75">
      <c r="B933" s="50"/>
      <c r="C933" s="168"/>
    </row>
    <row r="934" spans="2:3" ht="12.75">
      <c r="B934" s="50"/>
      <c r="C934" s="168"/>
    </row>
    <row r="935" spans="2:3" ht="12.75">
      <c r="B935" s="50"/>
      <c r="C935" s="168"/>
    </row>
    <row r="936" spans="2:3" ht="12.75">
      <c r="B936" s="50"/>
      <c r="C936" s="168"/>
    </row>
    <row r="937" spans="2:3" ht="12.75">
      <c r="B937" s="50"/>
      <c r="C937" s="168"/>
    </row>
    <row r="938" spans="2:3" ht="12.75">
      <c r="B938" s="50"/>
      <c r="C938" s="168"/>
    </row>
    <row r="939" spans="2:3" ht="12.75">
      <c r="B939" s="50"/>
      <c r="C939" s="168"/>
    </row>
    <row r="940" spans="2:3" ht="12.75">
      <c r="B940" s="50"/>
      <c r="C940" s="168"/>
    </row>
    <row r="941" spans="2:3" ht="12.75">
      <c r="B941" s="50"/>
      <c r="C941" s="168"/>
    </row>
    <row r="942" spans="2:3" ht="12.75">
      <c r="B942" s="50"/>
      <c r="C942" s="168"/>
    </row>
    <row r="943" spans="2:3" ht="12.75">
      <c r="B943" s="50"/>
      <c r="C943" s="168"/>
    </row>
    <row r="944" spans="2:3" ht="12.75">
      <c r="B944" s="50"/>
      <c r="C944" s="168"/>
    </row>
    <row r="945" spans="2:3" ht="12.75">
      <c r="B945" s="50"/>
      <c r="C945" s="168"/>
    </row>
    <row r="946" spans="2:3" ht="12.75">
      <c r="B946" s="50"/>
      <c r="C946" s="168"/>
    </row>
    <row r="947" spans="2:3" ht="12.75">
      <c r="B947" s="50"/>
      <c r="C947" s="168"/>
    </row>
    <row r="948" spans="2:3" ht="12.75">
      <c r="B948" s="50"/>
      <c r="C948" s="168"/>
    </row>
    <row r="949" spans="2:3" ht="12.75">
      <c r="B949" s="50"/>
      <c r="C949" s="168"/>
    </row>
    <row r="950" spans="2:3" ht="12.75">
      <c r="B950" s="50"/>
      <c r="C950" s="168"/>
    </row>
    <row r="951" spans="2:3" ht="12.75">
      <c r="B951" s="50"/>
      <c r="C951" s="168"/>
    </row>
    <row r="952" spans="2:3" ht="12.75">
      <c r="B952" s="50"/>
      <c r="C952" s="168"/>
    </row>
    <row r="953" spans="2:3" ht="12.75">
      <c r="B953" s="50"/>
      <c r="C953" s="168"/>
    </row>
    <row r="954" spans="2:3" ht="12.75">
      <c r="B954" s="50"/>
      <c r="C954" s="168"/>
    </row>
    <row r="955" spans="2:3" ht="12.75">
      <c r="B955" s="50"/>
      <c r="C955" s="168"/>
    </row>
    <row r="956" spans="2:3" ht="12.75">
      <c r="B956" s="50"/>
      <c r="C956" s="168"/>
    </row>
    <row r="957" spans="2:3" ht="12.75">
      <c r="B957" s="50"/>
      <c r="C957" s="168"/>
    </row>
    <row r="958" spans="2:3" ht="12.75">
      <c r="B958" s="50"/>
      <c r="C958" s="168"/>
    </row>
    <row r="959" spans="2:3" ht="12.75">
      <c r="B959" s="50"/>
      <c r="C959" s="168"/>
    </row>
    <row r="960" spans="2:3" ht="12.75">
      <c r="B960" s="50"/>
      <c r="C960" s="168"/>
    </row>
    <row r="961" spans="2:3" ht="12.75">
      <c r="B961" s="50"/>
      <c r="C961" s="168"/>
    </row>
    <row r="962" spans="2:3" ht="12.75">
      <c r="B962" s="50"/>
      <c r="C962" s="168"/>
    </row>
    <row r="963" spans="2:3" ht="12.75">
      <c r="B963" s="50"/>
      <c r="C963" s="168"/>
    </row>
    <row r="964" spans="2:3" ht="12.75">
      <c r="B964" s="50"/>
      <c r="C964" s="168"/>
    </row>
    <row r="965" spans="2:3" ht="12.75">
      <c r="B965" s="50"/>
      <c r="C965" s="168"/>
    </row>
    <row r="966" spans="2:3" ht="12.75">
      <c r="B966" s="50"/>
      <c r="C966" s="168"/>
    </row>
    <row r="967" spans="2:3" ht="12.75">
      <c r="B967" s="50"/>
      <c r="C967" s="168"/>
    </row>
    <row r="968" spans="2:3" ht="12.75">
      <c r="B968" s="50"/>
      <c r="C968" s="168"/>
    </row>
    <row r="969" spans="2:3" ht="12.75">
      <c r="B969" s="50"/>
      <c r="C969" s="168"/>
    </row>
    <row r="970" spans="2:3" ht="12.75">
      <c r="B970" s="50"/>
      <c r="C970" s="168"/>
    </row>
    <row r="971" spans="2:3" ht="12.75">
      <c r="B971" s="50"/>
      <c r="C971" s="168"/>
    </row>
    <row r="972" spans="2:3" ht="12.75">
      <c r="B972" s="50"/>
      <c r="C972" s="168"/>
    </row>
    <row r="973" spans="2:3" ht="12.75">
      <c r="B973" s="50"/>
      <c r="C973" s="168"/>
    </row>
    <row r="974" spans="2:3" ht="12.75">
      <c r="B974" s="50"/>
      <c r="C974" s="168"/>
    </row>
    <row r="975" spans="2:3" ht="12.75">
      <c r="B975" s="50"/>
      <c r="C975" s="168"/>
    </row>
    <row r="976" spans="2:3" ht="12.75">
      <c r="B976" s="50"/>
      <c r="C976" s="168"/>
    </row>
    <row r="977" spans="2:3" ht="12.75">
      <c r="B977" s="50"/>
      <c r="C977" s="168"/>
    </row>
    <row r="978" spans="2:3" ht="12.75">
      <c r="B978" s="50"/>
      <c r="C978" s="168"/>
    </row>
    <row r="979" spans="2:3" ht="12.75">
      <c r="B979" s="50"/>
      <c r="C979" s="168"/>
    </row>
    <row r="980" spans="2:3" ht="12.75">
      <c r="B980" s="50"/>
      <c r="C980" s="168"/>
    </row>
    <row r="981" spans="2:3" ht="12.75">
      <c r="B981" s="50"/>
      <c r="C981" s="168"/>
    </row>
    <row r="982" spans="2:3" ht="12.75">
      <c r="B982" s="50"/>
      <c r="C982" s="168"/>
    </row>
    <row r="983" spans="2:3" ht="12.75">
      <c r="B983" s="50"/>
      <c r="C983" s="168"/>
    </row>
    <row r="984" spans="2:3" ht="12.75">
      <c r="B984" s="50"/>
      <c r="C984" s="168"/>
    </row>
    <row r="985" spans="2:3" ht="12.75">
      <c r="B985" s="50"/>
      <c r="C985" s="168"/>
    </row>
    <row r="986" spans="2:3" ht="12.75">
      <c r="B986" s="50"/>
      <c r="C986" s="168"/>
    </row>
    <row r="987" spans="2:3" ht="12.75">
      <c r="B987" s="50"/>
      <c r="C987" s="168"/>
    </row>
    <row r="988" spans="2:3" ht="12.75">
      <c r="B988" s="50"/>
      <c r="C988" s="168"/>
    </row>
    <row r="989" spans="2:3" ht="12.75">
      <c r="B989" s="50"/>
      <c r="C989" s="168"/>
    </row>
    <row r="990" spans="2:3" ht="12.75">
      <c r="B990" s="50"/>
      <c r="C990" s="168"/>
    </row>
    <row r="991" spans="2:3" ht="12.75">
      <c r="B991" s="50"/>
      <c r="C991" s="168"/>
    </row>
    <row r="992" spans="2:3" ht="12.75">
      <c r="B992" s="50"/>
      <c r="C992" s="168"/>
    </row>
    <row r="993" spans="2:3" ht="12.75">
      <c r="B993" s="50"/>
      <c r="C993" s="168"/>
    </row>
    <row r="994" spans="2:3" ht="12.75">
      <c r="B994" s="50"/>
      <c r="C994" s="168"/>
    </row>
    <row r="995" spans="2:3" ht="12.75">
      <c r="B995" s="50"/>
      <c r="C995" s="168"/>
    </row>
    <row r="996" spans="2:3" ht="12.75">
      <c r="B996" s="50"/>
      <c r="C996" s="168"/>
    </row>
    <row r="997" spans="2:3" ht="12.75">
      <c r="B997" s="50"/>
      <c r="C997" s="168"/>
    </row>
    <row r="998" spans="2:3" ht="12.75">
      <c r="B998" s="50"/>
      <c r="C998" s="168"/>
    </row>
    <row r="999" spans="2:3" ht="12.75">
      <c r="B999" s="50"/>
      <c r="C999" s="168"/>
    </row>
    <row r="1000" spans="2:3" ht="12.75">
      <c r="B1000" s="50"/>
      <c r="C1000" s="168"/>
    </row>
    <row r="1001" spans="2:3" ht="12.75">
      <c r="B1001" s="50"/>
      <c r="C1001" s="168"/>
    </row>
    <row r="1002" spans="2:3" ht="12.75">
      <c r="B1002" s="50"/>
      <c r="C1002" s="168"/>
    </row>
    <row r="1003" spans="2:3" ht="12.75">
      <c r="B1003" s="50"/>
      <c r="C1003" s="168"/>
    </row>
    <row r="1004" spans="2:3" ht="12.75">
      <c r="B1004" s="50"/>
      <c r="C1004" s="168"/>
    </row>
    <row r="1005" spans="2:3" ht="12.75">
      <c r="B1005" s="50"/>
      <c r="C1005" s="168"/>
    </row>
    <row r="1006" spans="2:3" ht="12.75">
      <c r="B1006" s="50"/>
      <c r="C1006" s="168"/>
    </row>
    <row r="1007" spans="2:3" ht="12.75">
      <c r="B1007" s="50"/>
      <c r="C1007" s="168"/>
    </row>
    <row r="1008" spans="2:3" ht="12.75">
      <c r="B1008" s="50"/>
      <c r="C1008" s="168"/>
    </row>
    <row r="1009" spans="2:3" ht="12.75">
      <c r="B1009" s="50"/>
      <c r="C1009" s="168"/>
    </row>
    <row r="1010" spans="2:3" ht="12.75">
      <c r="B1010" s="50"/>
      <c r="C1010" s="168"/>
    </row>
    <row r="1011" spans="2:3" ht="12.75">
      <c r="B1011" s="50"/>
      <c r="C1011" s="168"/>
    </row>
    <row r="1012" spans="2:3" ht="12.75">
      <c r="B1012" s="50"/>
      <c r="C1012" s="168"/>
    </row>
    <row r="1013" spans="2:3" ht="12.75">
      <c r="B1013" s="50"/>
      <c r="C1013" s="168"/>
    </row>
    <row r="1014" spans="2:3" ht="12.75">
      <c r="B1014" s="50"/>
      <c r="C1014" s="168"/>
    </row>
    <row r="1015" spans="2:3" ht="12.75">
      <c r="B1015" s="50"/>
      <c r="C1015" s="168"/>
    </row>
    <row r="1016" spans="2:3" ht="12.75">
      <c r="B1016" s="50"/>
      <c r="C1016" s="168"/>
    </row>
    <row r="1017" spans="2:3" ht="12.75">
      <c r="B1017" s="50"/>
      <c r="C1017" s="168"/>
    </row>
    <row r="1018" spans="2:3" ht="12.75">
      <c r="B1018" s="50"/>
      <c r="C1018" s="168"/>
    </row>
    <row r="1019" spans="2:3" ht="12.75">
      <c r="B1019" s="50"/>
      <c r="C1019" s="168"/>
    </row>
    <row r="1020" spans="2:3" ht="12.75">
      <c r="B1020" s="50"/>
      <c r="C1020" s="168"/>
    </row>
    <row r="1021" spans="2:3" ht="12.75">
      <c r="B1021" s="50"/>
      <c r="C1021" s="168"/>
    </row>
    <row r="1022" spans="2:3" ht="12.75">
      <c r="B1022" s="50"/>
      <c r="C1022" s="168"/>
    </row>
    <row r="1023" spans="2:3" ht="12.75">
      <c r="B1023" s="50"/>
      <c r="C1023" s="168"/>
    </row>
    <row r="1024" spans="2:3" ht="12.75">
      <c r="B1024" s="50"/>
      <c r="C1024" s="168"/>
    </row>
    <row r="1025" spans="2:3" ht="12.75">
      <c r="B1025" s="50"/>
      <c r="C1025" s="168"/>
    </row>
    <row r="1026" spans="2:3" ht="12.75">
      <c r="B1026" s="50"/>
      <c r="C1026" s="168"/>
    </row>
    <row r="1027" spans="2:3" ht="12.75">
      <c r="B1027" s="50"/>
      <c r="C1027" s="168"/>
    </row>
    <row r="1028" spans="2:3" ht="12.75">
      <c r="B1028" s="50"/>
      <c r="C1028" s="168"/>
    </row>
    <row r="1029" spans="2:3" ht="12.75">
      <c r="B1029" s="50"/>
      <c r="C1029" s="168"/>
    </row>
    <row r="1030" spans="2:3" ht="12.75">
      <c r="B1030" s="50"/>
      <c r="C1030" s="168"/>
    </row>
    <row r="1031" spans="2:3" ht="12.75">
      <c r="B1031" s="50"/>
      <c r="C1031" s="168"/>
    </row>
    <row r="1032" spans="2:3" ht="12.75">
      <c r="B1032" s="50"/>
      <c r="C1032" s="168"/>
    </row>
    <row r="1033" spans="2:3" ht="12.75">
      <c r="B1033" s="50"/>
      <c r="C1033" s="168"/>
    </row>
    <row r="1034" spans="2:3" ht="12.75">
      <c r="B1034" s="50"/>
      <c r="C1034" s="168"/>
    </row>
    <row r="1035" spans="2:3" ht="12.75">
      <c r="B1035" s="50"/>
      <c r="C1035" s="168"/>
    </row>
    <row r="1036" spans="2:3" ht="12.75">
      <c r="B1036" s="50"/>
      <c r="C1036" s="168"/>
    </row>
    <row r="1037" spans="2:3" ht="12.75">
      <c r="B1037" s="50"/>
      <c r="C1037" s="168"/>
    </row>
    <row r="1038" spans="2:3" ht="12.75">
      <c r="B1038" s="50"/>
      <c r="C1038" s="168"/>
    </row>
    <row r="1039" spans="2:3" ht="12.75">
      <c r="B1039" s="50"/>
      <c r="C1039" s="168"/>
    </row>
    <row r="1040" spans="2:3" ht="12.75">
      <c r="B1040" s="50"/>
      <c r="C1040" s="168"/>
    </row>
    <row r="1041" spans="2:3" ht="12.75">
      <c r="B1041" s="50"/>
      <c r="C1041" s="168"/>
    </row>
    <row r="1042" spans="2:3" ht="12.75">
      <c r="B1042" s="50"/>
      <c r="C1042" s="168"/>
    </row>
    <row r="1043" spans="2:3" ht="12.75">
      <c r="B1043" s="50"/>
      <c r="C1043" s="168"/>
    </row>
    <row r="1044" spans="2:3" ht="12.75">
      <c r="B1044" s="50"/>
      <c r="C1044" s="168"/>
    </row>
    <row r="1045" spans="2:3" ht="12.75">
      <c r="B1045" s="50"/>
      <c r="C1045" s="168"/>
    </row>
    <row r="1046" spans="2:3" ht="12.75">
      <c r="B1046" s="50"/>
      <c r="C1046" s="168"/>
    </row>
    <row r="1047" spans="2:3" ht="12.75">
      <c r="B1047" s="50"/>
      <c r="C1047" s="168"/>
    </row>
    <row r="1048" spans="2:3" ht="12.75">
      <c r="B1048" s="50"/>
      <c r="C1048" s="168"/>
    </row>
    <row r="1049" spans="2:3" ht="12.75">
      <c r="B1049" s="50"/>
      <c r="C1049" s="168"/>
    </row>
    <row r="1050" spans="2:3" ht="12.75">
      <c r="B1050" s="50"/>
      <c r="C1050" s="168"/>
    </row>
    <row r="1051" spans="2:3" ht="12.75">
      <c r="B1051" s="50"/>
      <c r="C1051" s="168"/>
    </row>
    <row r="1052" spans="2:3" ht="12.75">
      <c r="B1052" s="50"/>
      <c r="C1052" s="168"/>
    </row>
    <row r="1053" spans="2:3" ht="12.75">
      <c r="B1053" s="50"/>
      <c r="C1053" s="168"/>
    </row>
    <row r="1054" spans="2:3" ht="12.75">
      <c r="B1054" s="50"/>
      <c r="C1054" s="168"/>
    </row>
    <row r="1055" spans="2:3" ht="12.75">
      <c r="B1055" s="50"/>
      <c r="C1055" s="168"/>
    </row>
    <row r="1056" spans="2:3" ht="12.75">
      <c r="B1056" s="50"/>
      <c r="C1056" s="168"/>
    </row>
    <row r="1057" spans="2:3" ht="12.75">
      <c r="B1057" s="50"/>
      <c r="C1057" s="168"/>
    </row>
    <row r="1058" spans="2:3" ht="12.75">
      <c r="B1058" s="50"/>
      <c r="C1058" s="168"/>
    </row>
    <row r="1059" spans="2:3" ht="12.75">
      <c r="B1059" s="50"/>
      <c r="C1059" s="168"/>
    </row>
    <row r="1060" spans="2:3" ht="12.75">
      <c r="B1060" s="50"/>
      <c r="C1060" s="168"/>
    </row>
    <row r="1061" spans="2:3" ht="12.75">
      <c r="B1061" s="50"/>
      <c r="C1061" s="168"/>
    </row>
    <row r="1062" spans="2:3" ht="12.75">
      <c r="B1062" s="50"/>
      <c r="C1062" s="168"/>
    </row>
    <row r="1063" spans="2:3" ht="12.75">
      <c r="B1063" s="50"/>
      <c r="C1063" s="168"/>
    </row>
    <row r="1064" spans="2:3" ht="12.75">
      <c r="B1064" s="50"/>
      <c r="C1064" s="168"/>
    </row>
    <row r="1065" spans="2:3" ht="12.75">
      <c r="B1065" s="50"/>
      <c r="C1065" s="168"/>
    </row>
    <row r="1066" spans="2:3" ht="12.75">
      <c r="B1066" s="50"/>
      <c r="C1066" s="168"/>
    </row>
    <row r="1067" spans="2:3" ht="12.75">
      <c r="B1067" s="50"/>
      <c r="C1067" s="168"/>
    </row>
    <row r="1068" spans="2:3" ht="12.75">
      <c r="B1068" s="50"/>
      <c r="C1068" s="168"/>
    </row>
    <row r="1069" spans="2:3" ht="12.75">
      <c r="B1069" s="50"/>
      <c r="C1069" s="168"/>
    </row>
    <row r="1070" spans="2:3" ht="12.75">
      <c r="B1070" s="50"/>
      <c r="C1070" s="168"/>
    </row>
    <row r="1071" spans="2:3" ht="12.75">
      <c r="B1071" s="50"/>
      <c r="C1071" s="168"/>
    </row>
    <row r="1072" spans="2:3" ht="12.75">
      <c r="B1072" s="50"/>
      <c r="C1072" s="168"/>
    </row>
    <row r="1073" spans="2:3" ht="12.75">
      <c r="B1073" s="50"/>
      <c r="C1073" s="168"/>
    </row>
    <row r="1074" spans="2:3" ht="12.75">
      <c r="B1074" s="50"/>
      <c r="C1074" s="168"/>
    </row>
    <row r="1075" spans="2:3" ht="12.75">
      <c r="B1075" s="50"/>
      <c r="C1075" s="168"/>
    </row>
    <row r="1076" spans="2:3" ht="12.75">
      <c r="B1076" s="50"/>
      <c r="C1076" s="168"/>
    </row>
    <row r="1077" spans="2:3" ht="12.75">
      <c r="B1077" s="50"/>
      <c r="C1077" s="168"/>
    </row>
    <row r="1078" spans="2:3" ht="12.75">
      <c r="B1078" s="50"/>
      <c r="C1078" s="168"/>
    </row>
    <row r="1079" spans="2:3" ht="12.75">
      <c r="B1079" s="50"/>
      <c r="C1079" s="168"/>
    </row>
    <row r="1080" spans="2:3" ht="12.75">
      <c r="B1080" s="50"/>
      <c r="C1080" s="168"/>
    </row>
    <row r="1081" spans="2:3" ht="12.75">
      <c r="B1081" s="50"/>
      <c r="C1081" s="168"/>
    </row>
    <row r="1082" spans="2:3" ht="12.75">
      <c r="B1082" s="50"/>
      <c r="C1082" s="168"/>
    </row>
    <row r="1083" spans="2:3" ht="12.75">
      <c r="B1083" s="50"/>
      <c r="C1083" s="168"/>
    </row>
    <row r="1084" spans="2:3" ht="12.75">
      <c r="B1084" s="50"/>
      <c r="C1084" s="168"/>
    </row>
    <row r="1085" spans="2:3" ht="12.75">
      <c r="B1085" s="50"/>
      <c r="C1085" s="168"/>
    </row>
    <row r="1086" spans="2:3" ht="12.75">
      <c r="B1086" s="50"/>
      <c r="C1086" s="168"/>
    </row>
    <row r="1087" spans="2:3" ht="12.75">
      <c r="B1087" s="50"/>
      <c r="C1087" s="168"/>
    </row>
    <row r="1088" spans="2:3" ht="12.75">
      <c r="B1088" s="50"/>
      <c r="C1088" s="168"/>
    </row>
    <row r="1089" spans="2:3" ht="12.75">
      <c r="B1089" s="50"/>
      <c r="C1089" s="168"/>
    </row>
    <row r="1090" spans="2:3" ht="12.75">
      <c r="B1090" s="50"/>
      <c r="C1090" s="168"/>
    </row>
    <row r="1091" spans="2:3" ht="12.75">
      <c r="B1091" s="50"/>
      <c r="C1091" s="168"/>
    </row>
    <row r="1092" spans="2:3" ht="12.75">
      <c r="B1092" s="50"/>
      <c r="C1092" s="168"/>
    </row>
    <row r="1093" spans="2:3" ht="12.75">
      <c r="B1093" s="50"/>
      <c r="C1093" s="168"/>
    </row>
    <row r="1094" spans="2:3" ht="12.75">
      <c r="B1094" s="50"/>
      <c r="C1094" s="168"/>
    </row>
    <row r="1095" spans="2:3" ht="12.75">
      <c r="B1095" s="50"/>
      <c r="C1095" s="168"/>
    </row>
    <row r="1096" spans="2:3" ht="12.75">
      <c r="B1096" s="50"/>
      <c r="C1096" s="168"/>
    </row>
    <row r="1097" spans="2:3" ht="12.75">
      <c r="B1097" s="50"/>
      <c r="C1097" s="168"/>
    </row>
    <row r="1098" spans="2:3" ht="12.75">
      <c r="B1098" s="50"/>
      <c r="C1098" s="168"/>
    </row>
    <row r="1099" spans="2:3" ht="12.75">
      <c r="B1099" s="50"/>
      <c r="C1099" s="168"/>
    </row>
    <row r="1100" spans="2:3" ht="12.75">
      <c r="B1100" s="50"/>
      <c r="C1100" s="168"/>
    </row>
    <row r="1101" spans="2:3" ht="12.75">
      <c r="B1101" s="50"/>
      <c r="C1101" s="168"/>
    </row>
    <row r="1102" spans="2:3" ht="12.75">
      <c r="B1102" s="50"/>
      <c r="C1102" s="168"/>
    </row>
    <row r="1103" spans="2:3" ht="12.75">
      <c r="B1103" s="50"/>
      <c r="C1103" s="168"/>
    </row>
    <row r="1104" spans="2:3" ht="12.75">
      <c r="B1104" s="50"/>
      <c r="C1104" s="168"/>
    </row>
    <row r="1105" spans="2:3" ht="12.75">
      <c r="B1105" s="50"/>
      <c r="C1105" s="168"/>
    </row>
    <row r="1106" spans="2:3" ht="12.75">
      <c r="B1106" s="50"/>
      <c r="C1106" s="168"/>
    </row>
    <row r="1107" spans="2:3" ht="12.75">
      <c r="B1107" s="50"/>
      <c r="C1107" s="168"/>
    </row>
    <row r="1108" spans="2:3" ht="12.75">
      <c r="B1108" s="50"/>
      <c r="C1108" s="168"/>
    </row>
    <row r="1109" spans="2:3" ht="12.75">
      <c r="B1109" s="50"/>
      <c r="C1109" s="168"/>
    </row>
    <row r="1110" spans="2:3" ht="12.75">
      <c r="B1110" s="50"/>
      <c r="C1110" s="168"/>
    </row>
    <row r="1111" spans="2:3" ht="12.75">
      <c r="B1111" s="50"/>
      <c r="C1111" s="168"/>
    </row>
    <row r="1112" spans="2:3" ht="12.75">
      <c r="B1112" s="50"/>
      <c r="C1112" s="168"/>
    </row>
    <row r="1113" spans="2:3" ht="12.75">
      <c r="B1113" s="50"/>
      <c r="C1113" s="168"/>
    </row>
    <row r="1114" spans="2:3" ht="12.75">
      <c r="B1114" s="50"/>
      <c r="C1114" s="168"/>
    </row>
    <row r="1115" spans="2:3" ht="12.75">
      <c r="B1115" s="50"/>
      <c r="C1115" s="168"/>
    </row>
    <row r="1116" spans="2:3" ht="12.75">
      <c r="B1116" s="50"/>
      <c r="C1116" s="168"/>
    </row>
    <row r="1117" spans="2:3" ht="12.75">
      <c r="B1117" s="50"/>
      <c r="C1117" s="168"/>
    </row>
    <row r="1118" spans="2:3" ht="12.75">
      <c r="B1118" s="50"/>
      <c r="C1118" s="168"/>
    </row>
    <row r="1119" spans="2:3" ht="12.75">
      <c r="B1119" s="50"/>
      <c r="C1119" s="168"/>
    </row>
    <row r="1120" spans="2:3" ht="12.75">
      <c r="B1120" s="50"/>
      <c r="C1120" s="168"/>
    </row>
    <row r="1121" spans="2:3" ht="12.75">
      <c r="B1121" s="50"/>
      <c r="C1121" s="168"/>
    </row>
    <row r="1122" spans="2:3" ht="12.75">
      <c r="B1122" s="50"/>
      <c r="C1122" s="168"/>
    </row>
    <row r="1123" spans="2:3" ht="12.75">
      <c r="B1123" s="50"/>
      <c r="C1123" s="168"/>
    </row>
    <row r="1124" spans="2:3" ht="12.75">
      <c r="B1124" s="50"/>
      <c r="C1124" s="168"/>
    </row>
    <row r="1125" spans="2:3" ht="12.75">
      <c r="B1125" s="50"/>
      <c r="C1125" s="168"/>
    </row>
    <row r="1126" spans="2:3" ht="12.75">
      <c r="B1126" s="50"/>
      <c r="C1126" s="168"/>
    </row>
    <row r="1127" spans="2:3" ht="12.75">
      <c r="B1127" s="50"/>
      <c r="C1127" s="168"/>
    </row>
    <row r="1128" spans="2:3" ht="12.75">
      <c r="B1128" s="50"/>
      <c r="C1128" s="168"/>
    </row>
    <row r="1129" spans="2:3" ht="12.75">
      <c r="B1129" s="50"/>
      <c r="C1129" s="168"/>
    </row>
    <row r="1130" spans="2:3" ht="12.75">
      <c r="B1130" s="50"/>
      <c r="C1130" s="168"/>
    </row>
    <row r="1131" spans="2:3" ht="12.75">
      <c r="B1131" s="50"/>
      <c r="C1131" s="168"/>
    </row>
    <row r="1132" spans="2:3" ht="12.75">
      <c r="B1132" s="50"/>
      <c r="C1132" s="168"/>
    </row>
    <row r="1133" spans="2:3" ht="12.75">
      <c r="B1133" s="50"/>
      <c r="C1133" s="168"/>
    </row>
    <row r="1134" spans="2:3" ht="12.75">
      <c r="B1134" s="50"/>
      <c r="C1134" s="168"/>
    </row>
    <row r="1135" spans="2:3" ht="12.75">
      <c r="B1135" s="50"/>
      <c r="C1135" s="168"/>
    </row>
    <row r="1136" spans="2:3" ht="12.75">
      <c r="B1136" s="50"/>
      <c r="C1136" s="168"/>
    </row>
    <row r="1137" spans="2:3" ht="12.75">
      <c r="B1137" s="50"/>
      <c r="C1137" s="168"/>
    </row>
    <row r="1138" spans="2:3" ht="12.75">
      <c r="B1138" s="50"/>
      <c r="C1138" s="168"/>
    </row>
    <row r="1139" spans="2:3" ht="12.75">
      <c r="B1139" s="50"/>
      <c r="C1139" s="168"/>
    </row>
    <row r="1140" spans="2:3" ht="12.75">
      <c r="B1140" s="50"/>
      <c r="C1140" s="168"/>
    </row>
    <row r="1141" spans="2:3" ht="12.75">
      <c r="B1141" s="50"/>
      <c r="C1141" s="168"/>
    </row>
    <row r="1142" spans="2:3" ht="12.75">
      <c r="B1142" s="50"/>
      <c r="C1142" s="168"/>
    </row>
    <row r="1143" spans="2:3" ht="12.75">
      <c r="B1143" s="50"/>
      <c r="C1143" s="168"/>
    </row>
    <row r="1144" spans="2:3" ht="12.75">
      <c r="B1144" s="50"/>
      <c r="C1144" s="168"/>
    </row>
    <row r="1145" spans="2:3" ht="12.75">
      <c r="B1145" s="50"/>
      <c r="C1145" s="168"/>
    </row>
    <row r="1146" spans="2:3" ht="12.75">
      <c r="B1146" s="50"/>
      <c r="C1146" s="168"/>
    </row>
    <row r="1147" spans="2:3" ht="12.75">
      <c r="B1147" s="50"/>
      <c r="C1147" s="168"/>
    </row>
    <row r="1148" spans="2:3" ht="12.75">
      <c r="B1148" s="50"/>
      <c r="C1148" s="168"/>
    </row>
    <row r="1149" spans="2:3" ht="12.75">
      <c r="B1149" s="50"/>
      <c r="C1149" s="168"/>
    </row>
    <row r="1150" spans="2:3" ht="12.75">
      <c r="B1150" s="50"/>
      <c r="C1150" s="168"/>
    </row>
    <row r="1151" spans="2:3" ht="12.75">
      <c r="B1151" s="50"/>
      <c r="C1151" s="168"/>
    </row>
    <row r="1152" spans="2:3" ht="12.75">
      <c r="B1152" s="50"/>
      <c r="C1152" s="168"/>
    </row>
    <row r="1153" spans="2:3" ht="12.75">
      <c r="B1153" s="50"/>
      <c r="C1153" s="168"/>
    </row>
    <row r="1154" spans="2:3" ht="12.75">
      <c r="B1154" s="50"/>
      <c r="C1154" s="168"/>
    </row>
    <row r="1155" spans="2:3" ht="12.75">
      <c r="B1155" s="50"/>
      <c r="C1155" s="168"/>
    </row>
    <row r="1156" spans="2:3" ht="12.75">
      <c r="B1156" s="50"/>
      <c r="C1156" s="168"/>
    </row>
    <row r="1157" spans="2:3" ht="12.75">
      <c r="B1157" s="50"/>
      <c r="C1157" s="168"/>
    </row>
    <row r="1158" spans="2:3" ht="12.75">
      <c r="B1158" s="50"/>
      <c r="C1158" s="168"/>
    </row>
    <row r="1159" spans="2:3" ht="12.75">
      <c r="B1159" s="50"/>
      <c r="C1159" s="168"/>
    </row>
    <row r="1160" spans="2:3" ht="12.75">
      <c r="B1160" s="50"/>
      <c r="C1160" s="168"/>
    </row>
    <row r="1161" spans="2:3" ht="12.75">
      <c r="B1161" s="50"/>
      <c r="C1161" s="168"/>
    </row>
    <row r="1162" spans="2:3" ht="12.75">
      <c r="B1162" s="50"/>
      <c r="C1162" s="168"/>
    </row>
    <row r="1163" spans="2:3" ht="12.75">
      <c r="B1163" s="50"/>
      <c r="C1163" s="168"/>
    </row>
    <row r="1164" spans="2:3" ht="12.75">
      <c r="B1164" s="50"/>
      <c r="C1164" s="168"/>
    </row>
    <row r="1165" spans="2:3" ht="12.75">
      <c r="B1165" s="50"/>
      <c r="C1165" s="168"/>
    </row>
    <row r="1166" spans="2:3" ht="12.75">
      <c r="B1166" s="50"/>
      <c r="C1166" s="168"/>
    </row>
    <row r="1167" spans="2:3" ht="12.75">
      <c r="B1167" s="50"/>
      <c r="C1167" s="168"/>
    </row>
    <row r="1168" spans="2:3" ht="12.75">
      <c r="B1168" s="50"/>
      <c r="C1168" s="168"/>
    </row>
    <row r="1169" spans="2:3" ht="12.75">
      <c r="B1169" s="50"/>
      <c r="C1169" s="168"/>
    </row>
    <row r="1170" spans="2:3" ht="12.75">
      <c r="B1170" s="50"/>
      <c r="C1170" s="168"/>
    </row>
    <row r="1171" spans="2:3" ht="12.75">
      <c r="B1171" s="50"/>
      <c r="C1171" s="168"/>
    </row>
    <row r="1172" spans="2:3" ht="12.75">
      <c r="B1172" s="50"/>
      <c r="C1172" s="168"/>
    </row>
    <row r="1173" spans="2:3" ht="12.75">
      <c r="B1173" s="50"/>
      <c r="C1173" s="168"/>
    </row>
    <row r="1174" spans="2:3" ht="12.75">
      <c r="B1174" s="50"/>
      <c r="C1174" s="168"/>
    </row>
    <row r="1175" spans="2:3" ht="12.75">
      <c r="B1175" s="50"/>
      <c r="C1175" s="168"/>
    </row>
    <row r="1176" spans="2:3" ht="12.75">
      <c r="B1176" s="50"/>
      <c r="C1176" s="168"/>
    </row>
    <row r="1177" spans="2:3" ht="12.75">
      <c r="B1177" s="50"/>
      <c r="C1177" s="168"/>
    </row>
    <row r="1178" spans="2:3" ht="12.75">
      <c r="B1178" s="50"/>
      <c r="C1178" s="168"/>
    </row>
    <row r="1179" spans="2:3" ht="12.75">
      <c r="B1179" s="50"/>
      <c r="C1179" s="168"/>
    </row>
    <row r="1180" spans="2:3" ht="12.75">
      <c r="B1180" s="50"/>
      <c r="C1180" s="168"/>
    </row>
    <row r="1181" spans="2:3" ht="12.75">
      <c r="B1181" s="50"/>
      <c r="C1181" s="168"/>
    </row>
    <row r="1182" spans="2:3" ht="12.75">
      <c r="B1182" s="50"/>
      <c r="C1182" s="168"/>
    </row>
    <row r="1183" spans="2:3" ht="12.75">
      <c r="B1183" s="50"/>
      <c r="C1183" s="168"/>
    </row>
    <row r="1184" spans="2:3" ht="12.75">
      <c r="B1184" s="50"/>
      <c r="C1184" s="168"/>
    </row>
    <row r="1185" spans="2:3" ht="12.75">
      <c r="B1185" s="50"/>
      <c r="C1185" s="168"/>
    </row>
    <row r="1186" spans="2:3" ht="12.75">
      <c r="B1186" s="50"/>
      <c r="C1186" s="168"/>
    </row>
    <row r="1187" spans="2:3" ht="12.75">
      <c r="B1187" s="50"/>
      <c r="C1187" s="168"/>
    </row>
    <row r="1188" spans="2:3" ht="12.75">
      <c r="B1188" s="50"/>
      <c r="C1188" s="168"/>
    </row>
    <row r="1189" spans="2:3" ht="12.75">
      <c r="B1189" s="50"/>
      <c r="C1189" s="168"/>
    </row>
    <row r="1190" spans="2:3" ht="12.75">
      <c r="B1190" s="50"/>
      <c r="C1190" s="168"/>
    </row>
    <row r="1191" spans="2:3" ht="12.75">
      <c r="B1191" s="50"/>
      <c r="C1191" s="168"/>
    </row>
    <row r="1192" spans="2:3" ht="12.75">
      <c r="B1192" s="50"/>
      <c r="C1192" s="168"/>
    </row>
    <row r="1193" spans="2:3" ht="12.75">
      <c r="B1193" s="50"/>
      <c r="C1193" s="168"/>
    </row>
    <row r="1194" spans="2:3" ht="12.75">
      <c r="B1194" s="50"/>
      <c r="C1194" s="168"/>
    </row>
    <row r="1195" spans="2:3" ht="12.75">
      <c r="B1195" s="50"/>
      <c r="C1195" s="168"/>
    </row>
    <row r="1196" spans="2:3" ht="12.75">
      <c r="B1196" s="50"/>
      <c r="C1196" s="168"/>
    </row>
    <row r="1197" spans="2:3" ht="12.75">
      <c r="B1197" s="50"/>
      <c r="C1197" s="168"/>
    </row>
    <row r="1198" spans="2:3" ht="12.75">
      <c r="B1198" s="50"/>
      <c r="C1198" s="168"/>
    </row>
    <row r="1199" spans="2:3" ht="12.75">
      <c r="B1199" s="50"/>
      <c r="C1199" s="168"/>
    </row>
    <row r="1200" spans="2:3" ht="12.75">
      <c r="B1200" s="50"/>
      <c r="C1200" s="168"/>
    </row>
    <row r="1201" spans="2:3" ht="12.75">
      <c r="B1201" s="50"/>
      <c r="C1201" s="168"/>
    </row>
    <row r="1202" spans="2:3" ht="12.75">
      <c r="B1202" s="50"/>
      <c r="C1202" s="168"/>
    </row>
    <row r="1203" spans="2:3" ht="12.75">
      <c r="B1203" s="50"/>
      <c r="C1203" s="168"/>
    </row>
    <row r="1204" spans="2:3" ht="12.75">
      <c r="B1204" s="50"/>
      <c r="C1204" s="168"/>
    </row>
    <row r="1205" spans="2:3" ht="12.75">
      <c r="B1205" s="50"/>
      <c r="C1205" s="168"/>
    </row>
    <row r="1206" spans="2:3" ht="12.75">
      <c r="B1206" s="165"/>
      <c r="C1206" s="168"/>
    </row>
    <row r="1207" spans="2:3" ht="12.75">
      <c r="B1207" s="165"/>
      <c r="C1207" s="168"/>
    </row>
    <row r="1208" spans="2:3" ht="12.75">
      <c r="B1208" s="165"/>
      <c r="C1208" s="168"/>
    </row>
    <row r="1209" spans="2:3" ht="12.75">
      <c r="B1209" s="165"/>
      <c r="C1209" s="168"/>
    </row>
    <row r="1210" spans="2:3" ht="12.75">
      <c r="B1210" s="165"/>
      <c r="C1210" s="168"/>
    </row>
    <row r="1211" spans="2:3" ht="12.75">
      <c r="B1211" s="165"/>
      <c r="C1211" s="168"/>
    </row>
    <row r="1212" spans="2:3" ht="12.75">
      <c r="B1212" s="165"/>
      <c r="C1212" s="168"/>
    </row>
    <row r="1213" spans="2:3" ht="12.75">
      <c r="B1213" s="165"/>
      <c r="C1213" s="168"/>
    </row>
    <row r="1214" spans="2:3" ht="12.75">
      <c r="B1214" s="165"/>
      <c r="C1214" s="168"/>
    </row>
    <row r="1215" spans="2:3" ht="12.75">
      <c r="B1215" s="165"/>
      <c r="C1215" s="168"/>
    </row>
    <row r="1216" spans="2:3" ht="12.75">
      <c r="B1216" s="165"/>
      <c r="C1216" s="168"/>
    </row>
    <row r="1217" spans="2:3" ht="12.75">
      <c r="B1217" s="165"/>
      <c r="C1217" s="168"/>
    </row>
    <row r="1218" spans="2:3" ht="12.75">
      <c r="B1218" s="165"/>
      <c r="C1218" s="168"/>
    </row>
    <row r="1219" spans="2:3" ht="12.75">
      <c r="B1219" s="165"/>
      <c r="C1219" s="168"/>
    </row>
    <row r="1220" spans="2:3" ht="12.75">
      <c r="B1220" s="165"/>
      <c r="C1220" s="168"/>
    </row>
    <row r="1221" spans="2:3" ht="12.75">
      <c r="B1221" s="165"/>
      <c r="C1221" s="168"/>
    </row>
    <row r="1222" spans="2:3" ht="12.75">
      <c r="B1222" s="165"/>
      <c r="C1222" s="168"/>
    </row>
    <row r="1223" spans="2:3" ht="12.75">
      <c r="B1223" s="165"/>
      <c r="C1223" s="168"/>
    </row>
    <row r="1224" spans="2:3" ht="12.75">
      <c r="B1224" s="165"/>
      <c r="C1224" s="168"/>
    </row>
    <row r="1225" spans="2:3" ht="12.75">
      <c r="B1225" s="165"/>
      <c r="C1225" s="168"/>
    </row>
    <row r="1226" spans="2:3" ht="12.75">
      <c r="B1226" s="165"/>
      <c r="C1226" s="168"/>
    </row>
    <row r="1227" spans="2:3" ht="12.75">
      <c r="B1227" s="165"/>
      <c r="C1227" s="168"/>
    </row>
    <row r="1228" spans="2:3" ht="12.75">
      <c r="B1228" s="165"/>
      <c r="C1228" s="168"/>
    </row>
    <row r="1229" spans="2:3" ht="12.75">
      <c r="B1229" s="165"/>
      <c r="C1229" s="168"/>
    </row>
    <row r="1230" spans="2:3" ht="12.75">
      <c r="B1230" s="165"/>
      <c r="C1230" s="168"/>
    </row>
    <row r="1231" spans="2:3" ht="12.75">
      <c r="B1231" s="165"/>
      <c r="C1231" s="168"/>
    </row>
    <row r="1232" spans="2:3" ht="12.75">
      <c r="B1232" s="165"/>
      <c r="C1232" s="168"/>
    </row>
    <row r="1233" spans="2:3" ht="12.75">
      <c r="B1233" s="165"/>
      <c r="C1233" s="168"/>
    </row>
    <row r="1234" spans="2:3" ht="12.75">
      <c r="B1234" s="165"/>
      <c r="C1234" s="168"/>
    </row>
    <row r="1235" spans="2:3" ht="12.75">
      <c r="B1235" s="165"/>
      <c r="C1235" s="168"/>
    </row>
    <row r="1236" spans="2:3" ht="12.75">
      <c r="B1236" s="165"/>
      <c r="C1236" s="168"/>
    </row>
    <row r="1237" spans="2:3" ht="12.75">
      <c r="B1237" s="165"/>
      <c r="C1237" s="168"/>
    </row>
    <row r="1238" spans="2:3" ht="12.75">
      <c r="B1238" s="165"/>
      <c r="C1238" s="168"/>
    </row>
    <row r="1239" spans="2:3" ht="12.75">
      <c r="B1239" s="165"/>
      <c r="C1239" s="168"/>
    </row>
    <row r="1240" spans="2:3" ht="12.75">
      <c r="B1240" s="165"/>
      <c r="C1240" s="168"/>
    </row>
    <row r="1241" spans="2:3" ht="12.75">
      <c r="B1241" s="165"/>
      <c r="C1241" s="168"/>
    </row>
    <row r="1242" spans="2:3" ht="12.75">
      <c r="B1242" s="165"/>
      <c r="C1242" s="168"/>
    </row>
    <row r="1243" spans="2:3" ht="12.75">
      <c r="B1243" s="165"/>
      <c r="C1243" s="168"/>
    </row>
    <row r="1244" spans="2:3" ht="12.75">
      <c r="B1244" s="165"/>
      <c r="C1244" s="168"/>
    </row>
    <row r="1245" spans="2:3" ht="12.75">
      <c r="B1245" s="165"/>
      <c r="C1245" s="168"/>
    </row>
    <row r="1246" spans="2:3" ht="12.75">
      <c r="B1246" s="165"/>
      <c r="C1246" s="168"/>
    </row>
    <row r="1247" spans="2:3" ht="12.75">
      <c r="B1247" s="165"/>
      <c r="C1247" s="168"/>
    </row>
    <row r="1248" spans="2:3" ht="12.75">
      <c r="B1248" s="165"/>
      <c r="C1248" s="168"/>
    </row>
    <row r="1249" spans="2:3" ht="12.75">
      <c r="B1249" s="165"/>
      <c r="C1249" s="168"/>
    </row>
    <row r="1250" spans="2:3" ht="12.75">
      <c r="B1250" s="165"/>
      <c r="C1250" s="168"/>
    </row>
    <row r="1251" spans="2:3" ht="12.75">
      <c r="B1251" s="165"/>
      <c r="C1251" s="168"/>
    </row>
    <row r="1252" spans="2:3" ht="12.75">
      <c r="B1252" s="165"/>
      <c r="C1252" s="168"/>
    </row>
    <row r="1253" spans="2:3" ht="12.75">
      <c r="B1253" s="165"/>
      <c r="C1253" s="168"/>
    </row>
    <row r="1254" spans="2:3" ht="12.75">
      <c r="B1254" s="165"/>
      <c r="C1254" s="168"/>
    </row>
    <row r="1255" spans="2:3" ht="12.75">
      <c r="B1255" s="165"/>
      <c r="C1255" s="168"/>
    </row>
    <row r="1256" spans="2:3" ht="12.75">
      <c r="B1256" s="165"/>
      <c r="C1256" s="168"/>
    </row>
    <row r="1257" spans="2:3" ht="12.75">
      <c r="B1257" s="165"/>
      <c r="C1257" s="168"/>
    </row>
    <row r="1258" spans="2:3" ht="12.75">
      <c r="B1258" s="165"/>
      <c r="C1258" s="168"/>
    </row>
    <row r="1259" spans="2:3" ht="12.75">
      <c r="B1259" s="165"/>
      <c r="C1259" s="168"/>
    </row>
    <row r="1260" spans="2:3" ht="12.75">
      <c r="B1260" s="165"/>
      <c r="C1260" s="168"/>
    </row>
    <row r="1261" spans="2:3" ht="12.75">
      <c r="B1261" s="165"/>
      <c r="C1261" s="168"/>
    </row>
    <row r="1262" spans="2:3" ht="12.75">
      <c r="B1262" s="165"/>
      <c r="C1262" s="168"/>
    </row>
    <row r="1263" spans="2:3" ht="12.75">
      <c r="B1263" s="165"/>
      <c r="C1263" s="168"/>
    </row>
    <row r="1264" spans="2:3" ht="12.75">
      <c r="B1264" s="165"/>
      <c r="C1264" s="168"/>
    </row>
    <row r="1265" spans="2:3" ht="12.75">
      <c r="B1265" s="165"/>
      <c r="C1265" s="168"/>
    </row>
    <row r="1266" spans="2:3" ht="12.75">
      <c r="B1266" s="165"/>
      <c r="C1266" s="168"/>
    </row>
    <row r="1267" spans="2:3" ht="12.75">
      <c r="B1267" s="165"/>
      <c r="C1267" s="168"/>
    </row>
    <row r="1268" spans="2:3" ht="12.75">
      <c r="B1268" s="165"/>
      <c r="C1268" s="168"/>
    </row>
    <row r="1269" spans="2:3" ht="12.75">
      <c r="B1269" s="165"/>
      <c r="C1269" s="168"/>
    </row>
    <row r="1270" spans="2:3" ht="12.75">
      <c r="B1270" s="165"/>
      <c r="C1270" s="168"/>
    </row>
    <row r="1271" spans="2:3" ht="12.75">
      <c r="B1271" s="165"/>
      <c r="C1271" s="168"/>
    </row>
    <row r="1272" spans="2:3" ht="12.75">
      <c r="B1272" s="165"/>
      <c r="C1272" s="168"/>
    </row>
    <row r="1273" spans="2:3" ht="12.75">
      <c r="B1273" s="165"/>
      <c r="C1273" s="168"/>
    </row>
    <row r="1274" spans="2:3" ht="12.75">
      <c r="B1274" s="165"/>
      <c r="C1274" s="168"/>
    </row>
    <row r="1275" spans="2:3" ht="12.75">
      <c r="B1275" s="165"/>
      <c r="C1275" s="168"/>
    </row>
    <row r="1276" spans="2:3" ht="12.75">
      <c r="B1276" s="165"/>
      <c r="C1276" s="168"/>
    </row>
    <row r="1277" spans="2:3" ht="12.75">
      <c r="B1277" s="165"/>
      <c r="C1277" s="168"/>
    </row>
    <row r="1278" spans="2:3" ht="12.75">
      <c r="B1278" s="165"/>
      <c r="C1278" s="168"/>
    </row>
    <row r="1279" spans="2:3" ht="12.75">
      <c r="B1279" s="165"/>
      <c r="C1279" s="168"/>
    </row>
    <row r="1280" spans="2:3" ht="12.75">
      <c r="B1280" s="165"/>
      <c r="C1280" s="168"/>
    </row>
    <row r="1281" spans="2:3" ht="12.75">
      <c r="B1281" s="165"/>
      <c r="C1281" s="168"/>
    </row>
    <row r="1282" spans="2:3" ht="12.75">
      <c r="B1282" s="165"/>
      <c r="C1282" s="168"/>
    </row>
    <row r="1283" spans="2:3" ht="12.75">
      <c r="B1283" s="165"/>
      <c r="C1283" s="168"/>
    </row>
    <row r="1284" spans="2:3" ht="12.75">
      <c r="B1284" s="165"/>
      <c r="C1284" s="168"/>
    </row>
    <row r="1285" spans="2:3" ht="12.75">
      <c r="B1285" s="165"/>
      <c r="C1285" s="168"/>
    </row>
    <row r="1286" spans="2:3" ht="12.75">
      <c r="B1286" s="165"/>
      <c r="C1286" s="168"/>
    </row>
    <row r="1287" spans="2:3" ht="12.75">
      <c r="B1287" s="165"/>
      <c r="C1287" s="168"/>
    </row>
    <row r="1288" spans="2:3" ht="12.75">
      <c r="B1288" s="165"/>
      <c r="C1288" s="168"/>
    </row>
    <row r="1289" spans="2:3" ht="12.75">
      <c r="B1289" s="165"/>
      <c r="C1289" s="168"/>
    </row>
    <row r="1290" spans="2:3" ht="12.75">
      <c r="B1290" s="165"/>
      <c r="C1290" s="168"/>
    </row>
    <row r="1291" spans="2:3" ht="12.75">
      <c r="B1291" s="165"/>
      <c r="C1291" s="168"/>
    </row>
    <row r="1292" spans="2:3" ht="12.75">
      <c r="B1292" s="165"/>
      <c r="C1292" s="168"/>
    </row>
    <row r="1293" spans="2:3" ht="12.75">
      <c r="B1293" s="165"/>
      <c r="C1293" s="168"/>
    </row>
    <row r="1294" spans="2:3" ht="12.75">
      <c r="B1294" s="165"/>
      <c r="C1294" s="168"/>
    </row>
    <row r="1295" spans="2:3" ht="12.75">
      <c r="B1295" s="165"/>
      <c r="C1295" s="168"/>
    </row>
    <row r="1296" spans="2:3" ht="12.75">
      <c r="B1296" s="165"/>
      <c r="C1296" s="168"/>
    </row>
    <row r="1297" spans="2:3" ht="12.75">
      <c r="B1297" s="165"/>
      <c r="C1297" s="168"/>
    </row>
    <row r="1298" spans="2:3" ht="12.75">
      <c r="B1298" s="165"/>
      <c r="C1298" s="168"/>
    </row>
    <row r="1299" spans="2:3" ht="12.75">
      <c r="B1299" s="165"/>
      <c r="C1299" s="168"/>
    </row>
    <row r="1300" spans="2:3" ht="12.75">
      <c r="B1300" s="165"/>
      <c r="C1300" s="168"/>
    </row>
    <row r="1301" spans="2:3" ht="12.75">
      <c r="B1301" s="165"/>
      <c r="C1301" s="168"/>
    </row>
    <row r="1302" spans="2:3" ht="12.75">
      <c r="B1302" s="165"/>
      <c r="C1302" s="168"/>
    </row>
    <row r="1303" spans="2:3" ht="12.75">
      <c r="B1303" s="165"/>
      <c r="C1303" s="168"/>
    </row>
    <row r="1304" spans="2:3" ht="12.75">
      <c r="B1304" s="165"/>
      <c r="C1304" s="168"/>
    </row>
    <row r="1305" spans="2:3" ht="12.75">
      <c r="B1305" s="165"/>
      <c r="C1305" s="168"/>
    </row>
    <row r="1306" spans="2:3" ht="12.75">
      <c r="B1306" s="165"/>
      <c r="C1306" s="168"/>
    </row>
    <row r="1307" spans="2:3" ht="12.75">
      <c r="B1307" s="165"/>
      <c r="C1307" s="168"/>
    </row>
    <row r="1308" spans="2:3" ht="12.75">
      <c r="B1308" s="165"/>
      <c r="C1308" s="168"/>
    </row>
    <row r="1309" spans="2:3" ht="12.75">
      <c r="B1309" s="165"/>
      <c r="C1309" s="168"/>
    </row>
    <row r="1310" spans="2:3" ht="12.75">
      <c r="B1310" s="165"/>
      <c r="C1310" s="168"/>
    </row>
    <row r="1311" spans="2:3" ht="12.75">
      <c r="B1311" s="165"/>
      <c r="C1311" s="168"/>
    </row>
    <row r="1312" spans="2:3" ht="12.75">
      <c r="B1312" s="165"/>
      <c r="C1312" s="168"/>
    </row>
    <row r="1313" spans="2:3" ht="12.75">
      <c r="B1313" s="165"/>
      <c r="C1313" s="168"/>
    </row>
    <row r="1314" spans="2:3" ht="12.75">
      <c r="B1314" s="165"/>
      <c r="C1314" s="168"/>
    </row>
    <row r="1315" spans="2:3" ht="12.75">
      <c r="B1315" s="165"/>
      <c r="C1315" s="168"/>
    </row>
    <row r="1316" spans="2:3" ht="12.75">
      <c r="B1316" s="165"/>
      <c r="C1316" s="168"/>
    </row>
    <row r="1317" spans="2:3" ht="12.75">
      <c r="B1317" s="165"/>
      <c r="C1317" s="168"/>
    </row>
    <row r="1318" spans="2:3" ht="12.75">
      <c r="B1318" s="165"/>
      <c r="C1318" s="168"/>
    </row>
    <row r="1319" spans="2:3" ht="12.75">
      <c r="B1319" s="165"/>
      <c r="C1319" s="168"/>
    </row>
    <row r="1320" spans="2:3" ht="12.75">
      <c r="B1320" s="165"/>
      <c r="C1320" s="168"/>
    </row>
    <row r="1321" spans="2:3" ht="12.75">
      <c r="B1321" s="165"/>
      <c r="C1321" s="168"/>
    </row>
    <row r="1322" spans="2:3" ht="12.75">
      <c r="B1322" s="165"/>
      <c r="C1322" s="168"/>
    </row>
    <row r="1323" spans="2:3" ht="12.75">
      <c r="B1323" s="165"/>
      <c r="C1323" s="168"/>
    </row>
    <row r="1324" spans="2:3" ht="12.75">
      <c r="B1324" s="165"/>
      <c r="C1324" s="168"/>
    </row>
    <row r="1325" spans="2:3" ht="12.75">
      <c r="B1325" s="165"/>
      <c r="C1325" s="168"/>
    </row>
    <row r="1326" spans="2:3" ht="12.75">
      <c r="B1326" s="165"/>
      <c r="C1326" s="168"/>
    </row>
    <row r="1327" spans="2:3" ht="12.75">
      <c r="B1327" s="165"/>
      <c r="C1327" s="168"/>
    </row>
    <row r="1328" spans="2:3" ht="12.75">
      <c r="B1328" s="165"/>
      <c r="C1328" s="168"/>
    </row>
    <row r="1329" spans="2:3" ht="12.75">
      <c r="B1329" s="165"/>
      <c r="C1329" s="168"/>
    </row>
    <row r="1330" spans="2:3" ht="12.75">
      <c r="B1330" s="165"/>
      <c r="C1330" s="168"/>
    </row>
    <row r="1331" spans="2:3" ht="12.75">
      <c r="B1331" s="165"/>
      <c r="C1331" s="168"/>
    </row>
    <row r="1332" spans="2:3" ht="12.75">
      <c r="B1332" s="165"/>
      <c r="C1332" s="168"/>
    </row>
    <row r="1333" spans="2:3" ht="12.75">
      <c r="B1333" s="165"/>
      <c r="C1333" s="168"/>
    </row>
    <row r="1334" spans="2:3" ht="12.75">
      <c r="B1334" s="165"/>
      <c r="C1334" s="168"/>
    </row>
    <row r="1335" spans="2:3" ht="12.75">
      <c r="B1335" s="165"/>
      <c r="C1335" s="168"/>
    </row>
    <row r="1336" spans="2:3" ht="12.75">
      <c r="B1336" s="165"/>
      <c r="C1336" s="168"/>
    </row>
    <row r="1337" spans="2:3" ht="12.75">
      <c r="B1337" s="165"/>
      <c r="C1337" s="168"/>
    </row>
    <row r="1338" spans="2:3" ht="12.75">
      <c r="B1338" s="165"/>
      <c r="C1338" s="168"/>
    </row>
    <row r="1339" spans="2:3" ht="12.75">
      <c r="B1339" s="165"/>
      <c r="C1339" s="168"/>
    </row>
    <row r="1340" spans="2:3" ht="12.75">
      <c r="B1340" s="165"/>
      <c r="C1340" s="168"/>
    </row>
    <row r="1341" spans="2:3" ht="12.75">
      <c r="B1341" s="165"/>
      <c r="C1341" s="168"/>
    </row>
    <row r="1342" spans="2:3" ht="12.75">
      <c r="B1342" s="165"/>
      <c r="C1342" s="168"/>
    </row>
    <row r="1343" spans="2:3" ht="12.75">
      <c r="B1343" s="165"/>
      <c r="C1343" s="168"/>
    </row>
    <row r="1344" spans="2:3" ht="12.75">
      <c r="B1344" s="165"/>
      <c r="C1344" s="168"/>
    </row>
    <row r="1345" spans="2:3" ht="12.75">
      <c r="B1345" s="165"/>
      <c r="C1345" s="168"/>
    </row>
    <row r="1346" spans="2:3" ht="12.75">
      <c r="B1346" s="165"/>
      <c r="C1346" s="168"/>
    </row>
    <row r="1347" spans="2:3" ht="12.75">
      <c r="B1347" s="165"/>
      <c r="C1347" s="168"/>
    </row>
    <row r="1348" spans="2:3" ht="12.75">
      <c r="B1348" s="165"/>
      <c r="C1348" s="168"/>
    </row>
    <row r="1349" spans="2:3" ht="12.75">
      <c r="B1349" s="165"/>
      <c r="C1349" s="168"/>
    </row>
    <row r="1350" spans="2:3" ht="12.75">
      <c r="B1350" s="165"/>
      <c r="C1350" s="168"/>
    </row>
    <row r="1351" spans="2:3" ht="12.75">
      <c r="B1351" s="165"/>
      <c r="C1351" s="168"/>
    </row>
    <row r="1352" spans="2:3" ht="12.75">
      <c r="B1352" s="165"/>
      <c r="C1352" s="168"/>
    </row>
    <row r="1353" spans="2:3" ht="12.75">
      <c r="B1353" s="165"/>
      <c r="C1353" s="168"/>
    </row>
    <row r="1354" spans="2:3" ht="12.75">
      <c r="B1354" s="165"/>
      <c r="C1354" s="168"/>
    </row>
    <row r="1355" spans="2:3" ht="12.75">
      <c r="B1355" s="165"/>
      <c r="C1355" s="168"/>
    </row>
    <row r="1356" spans="2:3" ht="12.75">
      <c r="B1356" s="165"/>
      <c r="C1356" s="168"/>
    </row>
    <row r="1357" spans="2:3" ht="12.75">
      <c r="B1357" s="165"/>
      <c r="C1357" s="168"/>
    </row>
    <row r="1358" spans="2:3" ht="12.75">
      <c r="B1358" s="165"/>
      <c r="C1358" s="168"/>
    </row>
    <row r="1359" spans="2:3" ht="12.75">
      <c r="B1359" s="165"/>
      <c r="C1359" s="168"/>
    </row>
    <row r="1360" spans="2:3" ht="12.75">
      <c r="B1360" s="165"/>
      <c r="C1360" s="168"/>
    </row>
    <row r="1361" spans="2:3" ht="12.75">
      <c r="B1361" s="165"/>
      <c r="C1361" s="168"/>
    </row>
    <row r="1362" spans="2:3" ht="12.75">
      <c r="B1362" s="165"/>
      <c r="C1362" s="168"/>
    </row>
    <row r="1363" spans="2:3" ht="12.75">
      <c r="B1363" s="165"/>
      <c r="C1363" s="168"/>
    </row>
    <row r="1364" spans="2:3" ht="12.75">
      <c r="B1364" s="165"/>
      <c r="C1364" s="168"/>
    </row>
    <row r="1365" spans="2:3" ht="12.75">
      <c r="B1365" s="165"/>
      <c r="C1365" s="168"/>
    </row>
    <row r="1366" spans="2:3" ht="12.75">
      <c r="B1366" s="165"/>
      <c r="C1366" s="168"/>
    </row>
    <row r="1367" spans="2:3" ht="12.75">
      <c r="B1367" s="165"/>
      <c r="C1367" s="168"/>
    </row>
    <row r="1368" spans="2:3" ht="12.75">
      <c r="B1368" s="165"/>
      <c r="C1368" s="168"/>
    </row>
    <row r="1369" spans="2:3" ht="12.75">
      <c r="B1369" s="165"/>
      <c r="C1369" s="168"/>
    </row>
    <row r="1370" spans="2:3" ht="12.75">
      <c r="B1370" s="165"/>
      <c r="C1370" s="168"/>
    </row>
    <row r="1371" spans="2:3" ht="12.75">
      <c r="B1371" s="165"/>
      <c r="C1371" s="168"/>
    </row>
    <row r="1372" spans="2:3" ht="12.75">
      <c r="B1372" s="165"/>
      <c r="C1372" s="168"/>
    </row>
    <row r="1373" spans="2:3" ht="12.75">
      <c r="B1373" s="165"/>
      <c r="C1373" s="168"/>
    </row>
    <row r="1374" spans="2:3" ht="12.75">
      <c r="B1374" s="165"/>
      <c r="C1374" s="168"/>
    </row>
    <row r="1375" spans="2:3" ht="12.75">
      <c r="B1375" s="165"/>
      <c r="C1375" s="168"/>
    </row>
    <row r="1376" spans="2:3" ht="12.75">
      <c r="B1376" s="165"/>
      <c r="C1376" s="168"/>
    </row>
    <row r="1377" spans="2:3" ht="12.75">
      <c r="B1377" s="165"/>
      <c r="C1377" s="168"/>
    </row>
    <row r="1378" spans="2:3" ht="12.75">
      <c r="B1378" s="165"/>
      <c r="C1378" s="168"/>
    </row>
    <row r="1379" spans="2:3" ht="12.75">
      <c r="B1379" s="165"/>
      <c r="C1379" s="168"/>
    </row>
    <row r="1380" spans="2:3" ht="12.75">
      <c r="B1380" s="165"/>
      <c r="C1380" s="168"/>
    </row>
    <row r="1381" spans="2:3" ht="12.75">
      <c r="B1381" s="165"/>
      <c r="C1381" s="168"/>
    </row>
    <row r="1382" spans="2:3" ht="12.75">
      <c r="B1382" s="165"/>
      <c r="C1382" s="168"/>
    </row>
    <row r="1383" spans="2:3" ht="12.75">
      <c r="B1383" s="165"/>
      <c r="C1383" s="168"/>
    </row>
    <row r="1384" spans="2:3" ht="12.75">
      <c r="B1384" s="165"/>
      <c r="C1384" s="168"/>
    </row>
    <row r="1385" spans="2:3" ht="12.75">
      <c r="B1385" s="165"/>
      <c r="C1385" s="168"/>
    </row>
    <row r="1386" spans="2:3" ht="12.75">
      <c r="B1386" s="165"/>
      <c r="C1386" s="168"/>
    </row>
    <row r="1387" spans="2:3" ht="12.75">
      <c r="B1387" s="165"/>
      <c r="C1387" s="168"/>
    </row>
    <row r="1388" spans="2:3" ht="12.75">
      <c r="B1388" s="165"/>
      <c r="C1388" s="168"/>
    </row>
    <row r="1389" spans="2:3" ht="12.75">
      <c r="B1389" s="165"/>
      <c r="C1389" s="168"/>
    </row>
    <row r="1390" spans="2:3" ht="12.75">
      <c r="B1390" s="165"/>
      <c r="C1390" s="168"/>
    </row>
    <row r="1391" spans="2:3" ht="12.75">
      <c r="B1391" s="165"/>
      <c r="C1391" s="168"/>
    </row>
    <row r="1392" spans="2:3" ht="12.75">
      <c r="B1392" s="165"/>
      <c r="C1392" s="168"/>
    </row>
    <row r="1393" spans="2:3" ht="12.75">
      <c r="B1393" s="165"/>
      <c r="C1393" s="168"/>
    </row>
    <row r="1394" spans="2:3" ht="12.75">
      <c r="B1394" s="165"/>
      <c r="C1394" s="168"/>
    </row>
    <row r="1395" spans="2:3" ht="12.75">
      <c r="B1395" s="165"/>
      <c r="C1395" s="168"/>
    </row>
    <row r="1396" spans="2:3" ht="12.75">
      <c r="B1396" s="165"/>
      <c r="C1396" s="168"/>
    </row>
    <row r="1397" spans="2:3" ht="12.75">
      <c r="B1397" s="165"/>
      <c r="C1397" s="168"/>
    </row>
    <row r="1398" spans="2:3" ht="12.75">
      <c r="B1398" s="165"/>
      <c r="C1398" s="168"/>
    </row>
    <row r="1399" spans="2:3" ht="12.75">
      <c r="B1399" s="165"/>
      <c r="C1399" s="168"/>
    </row>
    <row r="1400" spans="2:3" ht="12.75">
      <c r="B1400" s="165"/>
      <c r="C1400" s="168"/>
    </row>
    <row r="1401" spans="2:3" ht="12.75">
      <c r="B1401" s="165"/>
      <c r="C1401" s="168"/>
    </row>
    <row r="1402" spans="2:3" ht="12.75">
      <c r="B1402" s="165"/>
      <c r="C1402" s="168"/>
    </row>
    <row r="1403" spans="2:3" ht="12.75">
      <c r="B1403" s="165"/>
      <c r="C1403" s="168"/>
    </row>
    <row r="1404" spans="2:3" ht="12.75">
      <c r="B1404" s="165"/>
      <c r="C1404" s="168"/>
    </row>
    <row r="1405" spans="2:3" ht="12.75">
      <c r="B1405" s="165"/>
      <c r="C1405" s="168"/>
    </row>
    <row r="1406" spans="2:3" ht="12.75">
      <c r="B1406" s="165"/>
      <c r="C1406" s="168"/>
    </row>
    <row r="1407" spans="2:3" ht="12.75">
      <c r="B1407" s="165"/>
      <c r="C1407" s="168"/>
    </row>
    <row r="1408" spans="2:3" ht="12.75">
      <c r="B1408" s="165"/>
      <c r="C1408" s="168"/>
    </row>
    <row r="1409" spans="2:3" ht="12.75">
      <c r="B1409" s="165"/>
      <c r="C1409" s="168"/>
    </row>
    <row r="1410" spans="2:3" ht="12.75">
      <c r="B1410" s="165"/>
      <c r="C1410" s="168"/>
    </row>
    <row r="1411" spans="2:3" ht="12.75">
      <c r="B1411" s="165"/>
      <c r="C1411" s="168"/>
    </row>
    <row r="1412" spans="2:3" ht="12.75">
      <c r="B1412" s="165"/>
      <c r="C1412" s="168"/>
    </row>
    <row r="1413" spans="2:3" ht="12.75">
      <c r="B1413" s="165"/>
      <c r="C1413" s="168"/>
    </row>
    <row r="1414" spans="2:3" ht="12.75">
      <c r="B1414" s="165"/>
      <c r="C1414" s="168"/>
    </row>
    <row r="1415" spans="2:3" ht="12.75">
      <c r="B1415" s="165"/>
      <c r="C1415" s="168"/>
    </row>
    <row r="1416" spans="2:3" ht="12.75">
      <c r="B1416" s="165"/>
      <c r="C1416" s="168"/>
    </row>
    <row r="1417" spans="2:3" ht="12.75">
      <c r="B1417" s="165"/>
      <c r="C1417" s="168"/>
    </row>
    <row r="1418" spans="2:3" ht="12.75">
      <c r="B1418" s="165"/>
      <c r="C1418" s="168"/>
    </row>
    <row r="1419" spans="2:3" ht="12.75">
      <c r="B1419" s="165"/>
      <c r="C1419" s="168"/>
    </row>
    <row r="1420" spans="2:3" ht="12.75">
      <c r="B1420" s="165"/>
      <c r="C1420" s="168"/>
    </row>
    <row r="1421" spans="2:3" ht="12.75">
      <c r="B1421" s="165"/>
      <c r="C1421" s="168"/>
    </row>
    <row r="1422" spans="2:3" ht="12.75">
      <c r="B1422" s="165"/>
      <c r="C1422" s="168"/>
    </row>
    <row r="1423" spans="2:3" ht="12.75">
      <c r="B1423" s="165"/>
      <c r="C1423" s="168"/>
    </row>
    <row r="1424" spans="2:3" ht="12.75">
      <c r="B1424" s="165"/>
      <c r="C1424" s="168"/>
    </row>
    <row r="1425" spans="2:3" ht="12.75">
      <c r="B1425" s="165"/>
      <c r="C1425" s="168"/>
    </row>
    <row r="1426" spans="2:3" ht="12.75">
      <c r="B1426" s="165"/>
      <c r="C1426" s="168"/>
    </row>
    <row r="1427" spans="2:3" ht="12.75">
      <c r="B1427" s="165"/>
      <c r="C1427" s="168"/>
    </row>
    <row r="1428" spans="2:3" ht="12.75">
      <c r="B1428" s="165"/>
      <c r="C1428" s="168"/>
    </row>
    <row r="1429" spans="2:3" ht="12.75">
      <c r="B1429" s="165"/>
      <c r="C1429" s="168"/>
    </row>
    <row r="1430" spans="2:3" ht="12.75">
      <c r="B1430" s="165"/>
      <c r="C1430" s="168"/>
    </row>
    <row r="1431" spans="2:3" ht="12.75">
      <c r="B1431" s="165"/>
      <c r="C1431" s="168"/>
    </row>
    <row r="1432" spans="2:3" ht="12.75">
      <c r="B1432" s="165"/>
      <c r="C1432" s="168"/>
    </row>
    <row r="1433" spans="2:3" ht="12.75">
      <c r="B1433" s="165"/>
      <c r="C1433" s="168"/>
    </row>
    <row r="1434" spans="2:3" ht="12.75">
      <c r="B1434" s="165"/>
      <c r="C1434" s="168"/>
    </row>
    <row r="1435" spans="2:3" ht="12.75">
      <c r="B1435" s="165"/>
      <c r="C1435" s="168"/>
    </row>
    <row r="1436" spans="2:3" ht="12.75">
      <c r="B1436" s="165"/>
      <c r="C1436" s="168"/>
    </row>
    <row r="1437" spans="2:3" ht="12.75">
      <c r="B1437" s="165"/>
      <c r="C1437" s="168"/>
    </row>
    <row r="1438" spans="2:3" ht="12.75">
      <c r="B1438" s="165"/>
      <c r="C1438" s="168"/>
    </row>
    <row r="1439" spans="2:3" ht="12.75">
      <c r="B1439" s="165"/>
      <c r="C1439" s="168"/>
    </row>
    <row r="1440" spans="2:3" ht="12.75">
      <c r="B1440" s="165"/>
      <c r="C1440" s="168"/>
    </row>
    <row r="1441" spans="2:3" ht="12.75">
      <c r="B1441" s="165"/>
      <c r="C1441" s="168"/>
    </row>
    <row r="1442" spans="2:3" ht="12.75">
      <c r="B1442" s="165"/>
      <c r="C1442" s="168"/>
    </row>
    <row r="1443" spans="2:3" ht="12.75">
      <c r="B1443" s="165"/>
      <c r="C1443" s="168"/>
    </row>
    <row r="1444" spans="2:3" ht="12.75">
      <c r="B1444" s="165"/>
      <c r="C1444" s="168"/>
    </row>
    <row r="1445" spans="2:3" ht="12.75">
      <c r="B1445" s="165"/>
      <c r="C1445" s="168"/>
    </row>
    <row r="1446" spans="2:3" ht="12.75">
      <c r="B1446" s="165"/>
      <c r="C1446" s="168"/>
    </row>
    <row r="1447" spans="2:3" ht="12.75">
      <c r="B1447" s="165"/>
      <c r="C1447" s="168"/>
    </row>
    <row r="1448" spans="2:3" ht="12.75">
      <c r="B1448" s="165"/>
      <c r="C1448" s="168"/>
    </row>
    <row r="1449" spans="2:3" ht="12.75">
      <c r="B1449" s="165"/>
      <c r="C1449" s="168"/>
    </row>
    <row r="1450" spans="2:3" ht="12.75">
      <c r="B1450" s="165"/>
      <c r="C1450" s="168"/>
    </row>
    <row r="1451" spans="2:3" ht="12.75">
      <c r="B1451" s="165"/>
      <c r="C1451" s="168"/>
    </row>
    <row r="1452" spans="2:3" ht="12.75">
      <c r="B1452" s="165"/>
      <c r="C1452" s="168"/>
    </row>
    <row r="1453" spans="2:3" ht="12.75">
      <c r="B1453" s="165"/>
      <c r="C1453" s="168"/>
    </row>
    <row r="1454" spans="2:3" ht="12.75">
      <c r="B1454" s="165"/>
      <c r="C1454" s="168"/>
    </row>
    <row r="1455" spans="2:3" ht="12.75">
      <c r="B1455" s="165"/>
      <c r="C1455" s="168"/>
    </row>
    <row r="1456" spans="2:3" ht="12.75">
      <c r="B1456" s="165"/>
      <c r="C1456" s="168"/>
    </row>
    <row r="1457" spans="2:3" ht="12.75">
      <c r="B1457" s="165"/>
      <c r="C1457" s="168"/>
    </row>
    <row r="1458" spans="2:3" ht="12.75">
      <c r="B1458" s="165"/>
      <c r="C1458" s="168"/>
    </row>
    <row r="1459" spans="2:3" ht="12.75">
      <c r="B1459" s="165"/>
      <c r="C1459" s="168"/>
    </row>
    <row r="1460" spans="2:3" ht="12.75">
      <c r="B1460" s="165"/>
      <c r="C1460" s="168"/>
    </row>
    <row r="1461" spans="2:3" ht="12.75">
      <c r="B1461" s="165"/>
      <c r="C1461" s="168"/>
    </row>
    <row r="1462" spans="2:3" ht="12.75">
      <c r="B1462" s="165"/>
      <c r="C1462" s="168"/>
    </row>
    <row r="1463" spans="2:3" ht="12.75">
      <c r="B1463" s="165"/>
      <c r="C1463" s="168"/>
    </row>
    <row r="1464" spans="2:3" ht="12.75">
      <c r="B1464" s="165"/>
      <c r="C1464" s="168"/>
    </row>
    <row r="1465" spans="2:3" ht="12.75">
      <c r="B1465" s="165"/>
      <c r="C1465" s="168"/>
    </row>
    <row r="1466" spans="2:3" ht="12.75">
      <c r="B1466" s="165"/>
      <c r="C1466" s="168"/>
    </row>
    <row r="1467" spans="2:3" ht="12.75">
      <c r="B1467" s="165"/>
      <c r="C1467" s="168"/>
    </row>
    <row r="1468" spans="2:3" ht="12.75">
      <c r="B1468" s="165"/>
      <c r="C1468" s="168"/>
    </row>
    <row r="1469" spans="2:3" ht="12.75">
      <c r="B1469" s="165"/>
      <c r="C1469" s="168"/>
    </row>
    <row r="1470" spans="2:3" ht="12.75">
      <c r="B1470" s="165"/>
      <c r="C1470" s="168"/>
    </row>
    <row r="1471" spans="2:3" ht="12.75">
      <c r="B1471" s="165"/>
      <c r="C1471" s="168"/>
    </row>
    <row r="1472" spans="2:3" ht="12.75">
      <c r="B1472" s="165"/>
      <c r="C1472" s="168"/>
    </row>
    <row r="1473" spans="2:3" ht="12.75">
      <c r="B1473" s="165"/>
      <c r="C1473" s="168"/>
    </row>
    <row r="1474" spans="2:3" ht="12.75">
      <c r="B1474" s="165"/>
      <c r="C1474" s="168"/>
    </row>
    <row r="1475" spans="2:3" ht="12.75">
      <c r="B1475" s="165"/>
      <c r="C1475" s="168"/>
    </row>
    <row r="1476" spans="2:3" ht="12.75">
      <c r="B1476" s="165"/>
      <c r="C1476" s="168"/>
    </row>
    <row r="1477" spans="2:3" ht="12.75">
      <c r="B1477" s="165"/>
      <c r="C1477" s="168"/>
    </row>
    <row r="1478" spans="2:3" ht="12.75">
      <c r="B1478" s="165"/>
      <c r="C1478" s="168"/>
    </row>
    <row r="1479" spans="2:3" ht="12.75">
      <c r="B1479" s="165"/>
      <c r="C1479" s="168"/>
    </row>
    <row r="1480" spans="2:3" ht="12.75">
      <c r="B1480" s="165"/>
      <c r="C1480" s="168"/>
    </row>
    <row r="1481" spans="2:3" ht="12.75">
      <c r="B1481" s="165"/>
      <c r="C1481" s="168"/>
    </row>
    <row r="1482" spans="2:3" ht="12.75">
      <c r="B1482" s="165"/>
      <c r="C1482" s="168"/>
    </row>
    <row r="1483" spans="2:3" ht="12.75">
      <c r="B1483" s="165"/>
      <c r="C1483" s="168"/>
    </row>
    <row r="1484" spans="2:3" ht="12.75">
      <c r="B1484" s="165"/>
      <c r="C1484" s="168"/>
    </row>
    <row r="1485" spans="2:3" ht="12.75">
      <c r="B1485" s="165"/>
      <c r="C1485" s="168"/>
    </row>
    <row r="1486" spans="2:3" ht="12.75">
      <c r="B1486" s="165"/>
      <c r="C1486" s="168"/>
    </row>
    <row r="1487" spans="2:3" ht="12.75">
      <c r="B1487" s="165"/>
      <c r="C1487" s="168"/>
    </row>
    <row r="1488" spans="2:3" ht="12.75">
      <c r="B1488" s="165"/>
      <c r="C1488" s="168"/>
    </row>
    <row r="1489" spans="2:3" ht="12.75">
      <c r="B1489" s="165"/>
      <c r="C1489" s="168"/>
    </row>
    <row r="1490" spans="2:3" ht="12.75">
      <c r="B1490" s="165"/>
      <c r="C1490" s="168"/>
    </row>
    <row r="1491" spans="2:3" ht="12.75">
      <c r="B1491" s="165"/>
      <c r="C1491" s="168"/>
    </row>
    <row r="1492" spans="2:3" ht="12.75">
      <c r="B1492" s="165"/>
      <c r="C1492" s="168"/>
    </row>
    <row r="1493" spans="2:3" ht="12.75">
      <c r="B1493" s="165"/>
      <c r="C1493" s="168"/>
    </row>
    <row r="1494" spans="2:3" ht="12.75">
      <c r="B1494" s="165"/>
      <c r="C1494" s="168"/>
    </row>
    <row r="1495" spans="2:3" ht="12.75">
      <c r="B1495" s="165"/>
      <c r="C1495" s="168"/>
    </row>
    <row r="1496" spans="2:3" ht="12.75">
      <c r="B1496" s="165"/>
      <c r="C1496" s="168"/>
    </row>
    <row r="1497" spans="2:3" ht="12.75">
      <c r="B1497" s="165"/>
      <c r="C1497" s="168"/>
    </row>
    <row r="1498" spans="2:3" ht="12.75">
      <c r="B1498" s="165"/>
      <c r="C1498" s="168"/>
    </row>
    <row r="1499" spans="2:3" ht="12.75">
      <c r="B1499" s="165"/>
      <c r="C1499" s="168"/>
    </row>
    <row r="1500" spans="2:3" ht="12.75">
      <c r="B1500" s="165"/>
      <c r="C1500" s="168"/>
    </row>
    <row r="1501" spans="2:3" ht="12.75">
      <c r="B1501" s="165"/>
      <c r="C1501" s="168"/>
    </row>
    <row r="1502" spans="2:3" ht="12.75">
      <c r="B1502" s="165"/>
      <c r="C1502" s="168"/>
    </row>
    <row r="1503" spans="2:3" ht="12.75">
      <c r="B1503" s="165"/>
      <c r="C1503" s="168"/>
    </row>
    <row r="1504" spans="2:3" ht="12.75">
      <c r="B1504" s="165"/>
      <c r="C1504" s="168"/>
    </row>
    <row r="1505" spans="2:3" ht="12.75">
      <c r="B1505" s="165"/>
      <c r="C1505" s="168"/>
    </row>
    <row r="1506" spans="2:3" ht="12.75">
      <c r="B1506" s="165"/>
      <c r="C1506" s="168"/>
    </row>
    <row r="1507" spans="2:3" ht="12.75">
      <c r="B1507" s="165"/>
      <c r="C1507" s="168"/>
    </row>
    <row r="1508" spans="2:3" ht="12.75">
      <c r="B1508" s="165"/>
      <c r="C1508" s="168"/>
    </row>
    <row r="1509" spans="2:3" ht="12.75">
      <c r="B1509" s="165"/>
      <c r="C1509" s="168"/>
    </row>
    <row r="1510" spans="2:3" ht="12.75">
      <c r="B1510" s="165"/>
      <c r="C1510" s="168"/>
    </row>
    <row r="1511" spans="2:3" ht="12.75">
      <c r="B1511" s="165"/>
      <c r="C1511" s="168"/>
    </row>
    <row r="1512" spans="2:3" ht="12.75">
      <c r="B1512" s="165"/>
      <c r="C1512" s="168"/>
    </row>
    <row r="1513" spans="2:3" ht="12.75">
      <c r="B1513" s="165"/>
      <c r="C1513" s="168"/>
    </row>
    <row r="1514" spans="2:3" ht="12.75">
      <c r="B1514" s="165"/>
      <c r="C1514" s="168"/>
    </row>
    <row r="1515" spans="2:3" ht="12.75">
      <c r="B1515" s="165"/>
      <c r="C1515" s="168"/>
    </row>
    <row r="1516" spans="2:3" ht="12.75">
      <c r="B1516" s="165"/>
      <c r="C1516" s="168"/>
    </row>
    <row r="1517" spans="2:3" ht="12.75">
      <c r="B1517" s="165"/>
      <c r="C1517" s="168"/>
    </row>
    <row r="1518" spans="2:3" ht="12.75">
      <c r="B1518" s="165"/>
      <c r="C1518" s="168"/>
    </row>
    <row r="1519" spans="2:3" ht="12.75">
      <c r="B1519" s="165"/>
      <c r="C1519" s="168"/>
    </row>
    <row r="1520" spans="2:3" ht="12.75">
      <c r="B1520" s="165"/>
      <c r="C1520" s="168"/>
    </row>
    <row r="1521" spans="2:3" ht="12.75">
      <c r="B1521" s="165"/>
      <c r="C1521" s="168"/>
    </row>
    <row r="1522" spans="2:3" ht="12.75">
      <c r="B1522" s="165"/>
      <c r="C1522" s="168"/>
    </row>
    <row r="1523" spans="2:3" ht="12.75">
      <c r="B1523" s="165"/>
      <c r="C1523" s="168"/>
    </row>
    <row r="1524" spans="2:3" ht="12.75">
      <c r="B1524" s="165"/>
      <c r="C1524" s="168"/>
    </row>
    <row r="1525" spans="2:3" ht="12.75">
      <c r="B1525" s="165"/>
      <c r="C1525" s="168"/>
    </row>
    <row r="1526" spans="2:3" ht="12.75">
      <c r="B1526" s="165"/>
      <c r="C1526" s="168"/>
    </row>
    <row r="1527" spans="2:3" ht="12.75">
      <c r="B1527" s="165"/>
      <c r="C1527" s="168"/>
    </row>
    <row r="1528" spans="2:3" ht="12.75">
      <c r="B1528" s="165"/>
      <c r="C1528" s="168"/>
    </row>
    <row r="1529" spans="2:3" ht="12.75">
      <c r="B1529" s="165"/>
      <c r="C1529" s="168"/>
    </row>
    <row r="1530" spans="2:3" ht="12.75">
      <c r="B1530" s="165"/>
      <c r="C1530" s="168"/>
    </row>
    <row r="1531" spans="2:3" ht="12.75">
      <c r="B1531" s="165"/>
      <c r="C1531" s="168"/>
    </row>
    <row r="1532" spans="2:3" ht="12.75">
      <c r="B1532" s="165"/>
      <c r="C1532" s="168"/>
    </row>
    <row r="1533" spans="2:3" ht="12.75">
      <c r="B1533" s="165"/>
      <c r="C1533" s="168"/>
    </row>
    <row r="1534" spans="2:3" ht="12.75">
      <c r="B1534" s="165"/>
      <c r="C1534" s="168"/>
    </row>
    <row r="1535" spans="2:3" ht="12.75">
      <c r="B1535" s="165"/>
      <c r="C1535" s="168"/>
    </row>
    <row r="1536" spans="2:3" ht="12.75">
      <c r="B1536" s="165"/>
      <c r="C1536" s="168"/>
    </row>
    <row r="1537" spans="2:3" ht="12.75">
      <c r="B1537" s="165"/>
      <c r="C1537" s="168"/>
    </row>
    <row r="1538" spans="2:3" ht="12.75">
      <c r="B1538" s="165"/>
      <c r="C1538" s="168"/>
    </row>
    <row r="1539" spans="2:3" ht="12.75">
      <c r="B1539" s="165"/>
      <c r="C1539" s="168"/>
    </row>
    <row r="1540" spans="2:3" ht="12.75">
      <c r="B1540" s="165"/>
      <c r="C1540" s="168"/>
    </row>
    <row r="1541" spans="2:3" ht="12.75">
      <c r="B1541" s="165"/>
      <c r="C1541" s="168"/>
    </row>
    <row r="1542" spans="2:3" ht="12.75">
      <c r="B1542" s="165"/>
      <c r="C1542" s="168"/>
    </row>
    <row r="1543" spans="2:3" ht="12.75">
      <c r="B1543" s="165"/>
      <c r="C1543" s="168"/>
    </row>
    <row r="1544" spans="2:3" ht="12.75">
      <c r="B1544" s="165"/>
      <c r="C1544" s="168"/>
    </row>
    <row r="1545" spans="2:3" ht="12.75">
      <c r="B1545" s="165"/>
      <c r="C1545" s="168"/>
    </row>
    <row r="1546" spans="2:3" ht="12.75">
      <c r="B1546" s="165"/>
      <c r="C1546" s="168"/>
    </row>
    <row r="1547" spans="2:3" ht="12.75">
      <c r="B1547" s="165"/>
      <c r="C1547" s="168"/>
    </row>
    <row r="1548" spans="2:3" ht="12.75">
      <c r="B1548" s="165"/>
      <c r="C1548" s="168"/>
    </row>
    <row r="1549" spans="2:3" ht="12.75">
      <c r="B1549" s="165"/>
      <c r="C1549" s="168"/>
    </row>
    <row r="1550" spans="2:3" ht="12.75">
      <c r="B1550" s="165"/>
      <c r="C1550" s="168"/>
    </row>
    <row r="1551" spans="2:3" ht="12.75">
      <c r="B1551" s="165"/>
      <c r="C1551" s="168"/>
    </row>
    <row r="1552" spans="2:3" ht="12.75">
      <c r="B1552" s="165"/>
      <c r="C1552" s="168"/>
    </row>
    <row r="1553" spans="2:3" ht="12.75">
      <c r="B1553" s="165"/>
      <c r="C1553" s="168"/>
    </row>
    <row r="1554" spans="2:3" ht="12.75">
      <c r="B1554" s="165"/>
      <c r="C1554" s="168"/>
    </row>
    <row r="1555" spans="2:3" ht="12.75">
      <c r="B1555" s="165"/>
      <c r="C1555" s="168"/>
    </row>
    <row r="1556" spans="2:3" ht="12.75">
      <c r="B1556" s="165"/>
      <c r="C1556" s="168"/>
    </row>
    <row r="1557" spans="2:3" ht="12.75">
      <c r="B1557" s="165"/>
      <c r="C1557" s="168"/>
    </row>
    <row r="1558" spans="2:3" ht="12.75">
      <c r="B1558" s="165"/>
      <c r="C1558" s="168"/>
    </row>
    <row r="1559" spans="2:3" ht="12.75">
      <c r="B1559" s="165"/>
      <c r="C1559" s="168"/>
    </row>
    <row r="1560" spans="2:3" ht="12.75">
      <c r="B1560" s="165"/>
      <c r="C1560" s="168"/>
    </row>
    <row r="1561" spans="2:3" ht="12.75">
      <c r="B1561" s="165"/>
      <c r="C1561" s="168"/>
    </row>
    <row r="1562" spans="2:3" ht="12.75">
      <c r="B1562" s="165"/>
      <c r="C1562" s="168"/>
    </row>
    <row r="1563" spans="2:3" ht="12.75">
      <c r="B1563" s="165"/>
      <c r="C1563" s="168"/>
    </row>
    <row r="1564" spans="2:3" ht="12.75">
      <c r="B1564" s="165"/>
      <c r="C1564" s="168"/>
    </row>
    <row r="1565" spans="2:3" ht="12.75">
      <c r="B1565" s="165"/>
      <c r="C1565" s="168"/>
    </row>
    <row r="1566" spans="2:3" ht="12.75">
      <c r="B1566" s="165"/>
      <c r="C1566" s="168"/>
    </row>
    <row r="1567" spans="2:3" ht="12.75">
      <c r="B1567" s="165"/>
      <c r="C1567" s="168"/>
    </row>
    <row r="1568" spans="2:3" ht="12.75">
      <c r="B1568" s="165"/>
      <c r="C1568" s="168"/>
    </row>
    <row r="1569" spans="2:3" ht="12.75">
      <c r="B1569" s="165"/>
      <c r="C1569" s="168"/>
    </row>
    <row r="1570" spans="2:3" ht="12.75">
      <c r="B1570" s="165"/>
      <c r="C1570" s="168"/>
    </row>
    <row r="1571" spans="2:3" ht="12.75">
      <c r="B1571" s="165"/>
      <c r="C1571" s="168"/>
    </row>
    <row r="1572" spans="2:3" ht="12.75">
      <c r="B1572" s="165"/>
      <c r="C1572" s="168"/>
    </row>
    <row r="1573" spans="2:3" ht="12.75">
      <c r="B1573" s="165"/>
      <c r="C1573" s="168"/>
    </row>
    <row r="1574" spans="2:3" ht="12.75">
      <c r="B1574" s="165"/>
      <c r="C1574" s="168"/>
    </row>
    <row r="1575" spans="2:3" ht="12.75">
      <c r="B1575" s="165"/>
      <c r="C1575" s="168"/>
    </row>
    <row r="1576" spans="2:3" ht="12.75">
      <c r="B1576" s="165"/>
      <c r="C1576" s="168"/>
    </row>
    <row r="1577" spans="2:3" ht="12.75">
      <c r="B1577" s="165"/>
      <c r="C1577" s="168"/>
    </row>
    <row r="1578" spans="2:3" ht="12.75">
      <c r="B1578" s="165"/>
      <c r="C1578" s="168"/>
    </row>
    <row r="1579" spans="2:3" ht="12.75">
      <c r="B1579" s="165"/>
      <c r="C1579" s="168"/>
    </row>
    <row r="1580" spans="2:3" ht="12.75">
      <c r="B1580" s="165"/>
      <c r="C1580" s="168"/>
    </row>
    <row r="1581" spans="2:3" ht="12.75">
      <c r="B1581" s="165"/>
      <c r="C1581" s="168"/>
    </row>
    <row r="1582" spans="2:3" ht="12.75">
      <c r="B1582" s="165"/>
      <c r="C1582" s="168"/>
    </row>
    <row r="1583" spans="2:3" ht="12.75">
      <c r="B1583" s="165"/>
      <c r="C1583" s="168"/>
    </row>
    <row r="1584" spans="2:3" ht="12.75">
      <c r="B1584" s="165"/>
      <c r="C1584" s="168"/>
    </row>
    <row r="1585" spans="2:3" ht="12.75">
      <c r="B1585" s="165"/>
      <c r="C1585" s="168"/>
    </row>
    <row r="1586" spans="2:3" ht="12.75">
      <c r="B1586" s="165"/>
      <c r="C1586" s="168"/>
    </row>
    <row r="1587" spans="2:3" ht="12.75">
      <c r="B1587" s="165"/>
      <c r="C1587" s="168"/>
    </row>
    <row r="1588" spans="2:3" ht="12.75">
      <c r="B1588" s="165"/>
      <c r="C1588" s="168"/>
    </row>
    <row r="1589" spans="2:3" ht="12.75">
      <c r="B1589" s="165"/>
      <c r="C1589" s="168"/>
    </row>
    <row r="1590" spans="2:3" ht="12.75">
      <c r="B1590" s="165"/>
      <c r="C1590" s="168"/>
    </row>
    <row r="1591" spans="2:3" ht="12.75">
      <c r="B1591" s="165"/>
      <c r="C1591" s="168"/>
    </row>
    <row r="1592" spans="2:3" ht="12.75">
      <c r="B1592" s="165"/>
      <c r="C1592" s="168"/>
    </row>
    <row r="1593" spans="2:3" ht="12.75">
      <c r="B1593" s="165"/>
      <c r="C1593" s="168"/>
    </row>
    <row r="1594" spans="2:3" ht="12.75">
      <c r="B1594" s="165"/>
      <c r="C1594" s="168"/>
    </row>
    <row r="1595" spans="2:3" ht="12.75">
      <c r="B1595" s="165"/>
      <c r="C1595" s="168"/>
    </row>
    <row r="1596" spans="2:3" ht="12.75">
      <c r="B1596" s="165"/>
      <c r="C1596" s="168"/>
    </row>
    <row r="1597" spans="2:3" ht="12.75">
      <c r="B1597" s="165"/>
      <c r="C1597" s="168"/>
    </row>
    <row r="1598" spans="2:3" ht="12.75">
      <c r="B1598" s="165"/>
      <c r="C1598" s="168"/>
    </row>
    <row r="1599" spans="2:3" ht="12.75">
      <c r="B1599" s="165"/>
      <c r="C1599" s="168"/>
    </row>
    <row r="1600" spans="2:3" ht="12.75">
      <c r="B1600" s="165"/>
      <c r="C1600" s="168"/>
    </row>
    <row r="1601" spans="2:3" ht="12.75">
      <c r="B1601" s="165"/>
      <c r="C1601" s="168"/>
    </row>
    <row r="1602" spans="2:3" ht="12.75">
      <c r="B1602" s="165"/>
      <c r="C1602" s="168"/>
    </row>
    <row r="1603" spans="2:3" ht="12.75">
      <c r="B1603" s="165"/>
      <c r="C1603" s="168"/>
    </row>
    <row r="1604" spans="2:3" ht="12.75">
      <c r="B1604" s="165"/>
      <c r="C1604" s="168"/>
    </row>
    <row r="1605" spans="2:3" ht="12.75">
      <c r="B1605" s="165"/>
      <c r="C1605" s="168"/>
    </row>
    <row r="1606" spans="2:3" ht="12.75">
      <c r="B1606" s="165"/>
      <c r="C1606" s="168"/>
    </row>
    <row r="1607" spans="2:3" ht="12.75">
      <c r="B1607" s="165"/>
      <c r="C1607" s="168"/>
    </row>
    <row r="1608" spans="2:3" ht="12.75">
      <c r="B1608" s="165"/>
      <c r="C1608" s="168"/>
    </row>
    <row r="1609" spans="2:3" ht="12.75">
      <c r="B1609" s="165"/>
      <c r="C1609" s="168"/>
    </row>
    <row r="1610" spans="2:3" ht="12.75">
      <c r="B1610" s="165"/>
      <c r="C1610" s="168"/>
    </row>
    <row r="1611" spans="2:3" ht="12.75">
      <c r="B1611" s="165"/>
      <c r="C1611" s="168"/>
    </row>
    <row r="1612" spans="2:3" ht="12.75">
      <c r="B1612" s="165"/>
      <c r="C1612" s="168"/>
    </row>
    <row r="1613" spans="2:3" ht="12.75">
      <c r="B1613" s="165"/>
      <c r="C1613" s="168"/>
    </row>
    <row r="1614" spans="2:3" ht="12.75">
      <c r="B1614" s="165"/>
      <c r="C1614" s="168"/>
    </row>
    <row r="1615" spans="2:3" ht="12.75">
      <c r="B1615" s="165"/>
      <c r="C1615" s="168"/>
    </row>
    <row r="1616" spans="2:3" ht="12.75">
      <c r="B1616" s="165"/>
      <c r="C1616" s="168"/>
    </row>
    <row r="1617" spans="2:3" ht="12.75">
      <c r="B1617" s="165"/>
      <c r="C1617" s="168"/>
    </row>
    <row r="1618" spans="2:3" ht="12.75">
      <c r="B1618" s="165"/>
      <c r="C1618" s="168"/>
    </row>
    <row r="1619" spans="2:3" ht="12.75">
      <c r="B1619" s="165"/>
      <c r="C1619" s="168"/>
    </row>
    <row r="1620" spans="2:3" ht="12.75">
      <c r="B1620" s="165"/>
      <c r="C1620" s="168"/>
    </row>
    <row r="1621" spans="2:3" ht="12.75">
      <c r="B1621" s="165"/>
      <c r="C1621" s="168"/>
    </row>
    <row r="1622" spans="2:3" ht="12.75">
      <c r="B1622" s="165"/>
      <c r="C1622" s="168"/>
    </row>
    <row r="1623" spans="2:3" ht="12.75">
      <c r="B1623" s="165"/>
      <c r="C1623" s="168"/>
    </row>
    <row r="1624" spans="2:3" ht="12.75">
      <c r="B1624" s="165"/>
      <c r="C1624" s="168"/>
    </row>
    <row r="1625" spans="2:3" ht="12.75">
      <c r="B1625" s="165"/>
      <c r="C1625" s="168"/>
    </row>
    <row r="1626" spans="2:3" ht="12.75">
      <c r="B1626" s="165"/>
      <c r="C1626" s="168"/>
    </row>
    <row r="1627" spans="2:3" ht="12.75">
      <c r="B1627" s="165"/>
      <c r="C1627" s="168"/>
    </row>
    <row r="1628" spans="2:3" ht="12.75">
      <c r="B1628" s="165"/>
      <c r="C1628" s="168"/>
    </row>
    <row r="1629" spans="2:3" ht="12.75">
      <c r="B1629" s="165"/>
      <c r="C1629" s="168"/>
    </row>
    <row r="1630" spans="2:3" ht="12.75">
      <c r="B1630" s="165"/>
      <c r="C1630" s="168"/>
    </row>
    <row r="1631" spans="2:3" ht="12.75">
      <c r="B1631" s="165"/>
      <c r="C1631" s="168"/>
    </row>
    <row r="1632" spans="2:3" ht="12.75">
      <c r="B1632" s="165"/>
      <c r="C1632" s="168"/>
    </row>
    <row r="1633" spans="2:3" ht="12.75">
      <c r="B1633" s="165"/>
      <c r="C1633" s="168"/>
    </row>
    <row r="1634" spans="2:3" ht="12.75">
      <c r="B1634" s="165"/>
      <c r="C1634" s="168"/>
    </row>
    <row r="1635" spans="2:3" ht="12.75">
      <c r="B1635" s="165"/>
      <c r="C1635" s="168"/>
    </row>
    <row r="1636" spans="2:3" ht="12.75">
      <c r="B1636" s="165"/>
      <c r="C1636" s="168"/>
    </row>
    <row r="1637" spans="2:3" ht="12.75">
      <c r="B1637" s="165"/>
      <c r="C1637" s="168"/>
    </row>
    <row r="1638" spans="2:3" ht="12.75">
      <c r="B1638" s="165"/>
      <c r="C1638" s="168"/>
    </row>
    <row r="1639" spans="2:3" ht="12.75">
      <c r="B1639" s="165"/>
      <c r="C1639" s="168"/>
    </row>
    <row r="1640" spans="2:3" ht="12.75">
      <c r="B1640" s="165"/>
      <c r="C1640" s="168"/>
    </row>
    <row r="1641" spans="2:3" ht="12.75">
      <c r="B1641" s="165"/>
      <c r="C1641" s="168"/>
    </row>
    <row r="1642" spans="2:3" ht="12.75">
      <c r="B1642" s="165"/>
      <c r="C1642" s="168"/>
    </row>
    <row r="1643" spans="2:3" ht="12.75">
      <c r="B1643" s="165"/>
      <c r="C1643" s="168"/>
    </row>
    <row r="1644" spans="2:3" ht="12.75">
      <c r="B1644" s="165"/>
      <c r="C1644" s="168"/>
    </row>
    <row r="1645" spans="2:3" ht="12.75">
      <c r="B1645" s="165"/>
      <c r="C1645" s="168"/>
    </row>
    <row r="1646" spans="2:3" ht="12.75">
      <c r="B1646" s="165"/>
      <c r="C1646" s="168"/>
    </row>
    <row r="1647" spans="2:3" ht="12.75">
      <c r="B1647" s="165"/>
      <c r="C1647" s="168"/>
    </row>
    <row r="1648" spans="2:3" ht="12.75">
      <c r="B1648" s="165"/>
      <c r="C1648" s="168"/>
    </row>
    <row r="1649" spans="2:3" ht="12.75">
      <c r="B1649" s="165"/>
      <c r="C1649" s="168"/>
    </row>
    <row r="1650" spans="2:3" ht="12.75">
      <c r="B1650" s="165"/>
      <c r="C1650" s="168"/>
    </row>
    <row r="1651" spans="2:3" ht="12.75">
      <c r="B1651" s="165"/>
      <c r="C1651" s="168"/>
    </row>
    <row r="1652" spans="2:3" ht="12.75">
      <c r="B1652" s="165"/>
      <c r="C1652" s="168"/>
    </row>
    <row r="1653" spans="2:3" ht="12.75">
      <c r="B1653" s="165"/>
      <c r="C1653" s="168"/>
    </row>
    <row r="1654" spans="2:3" ht="12.75">
      <c r="B1654" s="165"/>
      <c r="C1654" s="168"/>
    </row>
    <row r="1655" spans="2:3" ht="12.75">
      <c r="B1655" s="165"/>
      <c r="C1655" s="168"/>
    </row>
    <row r="1656" spans="2:3" ht="12.75">
      <c r="B1656" s="165"/>
      <c r="C1656" s="168"/>
    </row>
    <row r="1657" spans="2:3" ht="12.75">
      <c r="B1657" s="165"/>
      <c r="C1657" s="168"/>
    </row>
    <row r="1658" spans="2:3" ht="12.75">
      <c r="B1658" s="165"/>
      <c r="C1658" s="168"/>
    </row>
    <row r="1659" spans="2:3" ht="12.75">
      <c r="B1659" s="165"/>
      <c r="C1659" s="168"/>
    </row>
    <row r="1660" spans="2:3" ht="12.75">
      <c r="B1660" s="165"/>
      <c r="C1660" s="168"/>
    </row>
    <row r="1661" spans="2:3" ht="12.75">
      <c r="B1661" s="165"/>
      <c r="C1661" s="168"/>
    </row>
    <row r="1662" spans="2:3" ht="12.75">
      <c r="B1662" s="165"/>
      <c r="C1662" s="168"/>
    </row>
    <row r="1663" spans="2:3" ht="12.75">
      <c r="B1663" s="165"/>
      <c r="C1663" s="168"/>
    </row>
    <row r="1664" spans="2:3" ht="12.75">
      <c r="B1664" s="165"/>
      <c r="C1664" s="168"/>
    </row>
    <row r="1665" spans="2:3" ht="12.75">
      <c r="B1665" s="165"/>
      <c r="C1665" s="168"/>
    </row>
    <row r="1666" spans="2:3" ht="12.75">
      <c r="B1666" s="165"/>
      <c r="C1666" s="168"/>
    </row>
    <row r="1667" spans="2:3" ht="12.75">
      <c r="B1667" s="165"/>
      <c r="C1667" s="168"/>
    </row>
    <row r="1668" spans="2:3" ht="12.75">
      <c r="B1668" s="165"/>
      <c r="C1668" s="168"/>
    </row>
    <row r="1669" spans="2:3" ht="12.75">
      <c r="B1669" s="165"/>
      <c r="C1669" s="168"/>
    </row>
    <row r="1670" spans="2:3" ht="12.75">
      <c r="B1670" s="165"/>
      <c r="C1670" s="168"/>
    </row>
    <row r="1671" spans="2:3" ht="12.75">
      <c r="B1671" s="165"/>
      <c r="C1671" s="168"/>
    </row>
    <row r="1672" spans="2:3" ht="12.75">
      <c r="B1672" s="165"/>
      <c r="C1672" s="168"/>
    </row>
    <row r="1673" spans="2:3" ht="12.75">
      <c r="B1673" s="165"/>
      <c r="C1673" s="168"/>
    </row>
    <row r="1674" spans="2:3" ht="12.75">
      <c r="B1674" s="165"/>
      <c r="C1674" s="168"/>
    </row>
    <row r="1675" spans="2:3" ht="12.75">
      <c r="B1675" s="165"/>
      <c r="C1675" s="168"/>
    </row>
    <row r="1676" spans="2:3" ht="12.75">
      <c r="B1676" s="165"/>
      <c r="C1676" s="168"/>
    </row>
    <row r="1677" spans="2:3" ht="12.75">
      <c r="B1677" s="165"/>
      <c r="C1677" s="168"/>
    </row>
    <row r="1678" spans="2:3" ht="12.75">
      <c r="B1678" s="165"/>
      <c r="C1678" s="168"/>
    </row>
    <row r="1679" spans="2:3" ht="12.75">
      <c r="B1679" s="165"/>
      <c r="C1679" s="168"/>
    </row>
    <row r="1680" spans="2:3" ht="12.75">
      <c r="B1680" s="165"/>
      <c r="C1680" s="168"/>
    </row>
    <row r="1681" spans="2:3" ht="12.75">
      <c r="B1681" s="165"/>
      <c r="C1681" s="168"/>
    </row>
    <row r="1682" spans="2:3" ht="12.75">
      <c r="B1682" s="165"/>
      <c r="C1682" s="168"/>
    </row>
    <row r="1683" spans="2:3" ht="12.75">
      <c r="B1683" s="165"/>
      <c r="C1683" s="168"/>
    </row>
    <row r="1684" spans="2:3" ht="12.75">
      <c r="B1684" s="165"/>
      <c r="C1684" s="168"/>
    </row>
    <row r="1685" spans="2:3" ht="12.75">
      <c r="B1685" s="165"/>
      <c r="C1685" s="168"/>
    </row>
    <row r="1686" spans="2:3" ht="12.75">
      <c r="B1686" s="165"/>
      <c r="C1686" s="168"/>
    </row>
    <row r="1687" spans="2:3" ht="12.75">
      <c r="B1687" s="165"/>
      <c r="C1687" s="168"/>
    </row>
    <row r="1688" spans="2:3" ht="12.75">
      <c r="B1688" s="165"/>
      <c r="C1688" s="168"/>
    </row>
    <row r="1689" spans="2:3" ht="12.75">
      <c r="B1689" s="165"/>
      <c r="C1689" s="168"/>
    </row>
    <row r="1690" spans="2:3" ht="12.75">
      <c r="B1690" s="165"/>
      <c r="C1690" s="168"/>
    </row>
    <row r="1691" spans="2:3" ht="12.75">
      <c r="B1691" s="165"/>
      <c r="C1691" s="168"/>
    </row>
    <row r="1692" spans="2:3" ht="12.75">
      <c r="B1692" s="165"/>
      <c r="C1692" s="168"/>
    </row>
    <row r="1693" spans="2:3" ht="12.75">
      <c r="B1693" s="165"/>
      <c r="C1693" s="168"/>
    </row>
    <row r="1694" spans="2:3" ht="12.75">
      <c r="B1694" s="165"/>
      <c r="C1694" s="168"/>
    </row>
    <row r="1695" spans="2:3" ht="12.75">
      <c r="B1695" s="165"/>
      <c r="C1695" s="168"/>
    </row>
    <row r="1696" spans="2:3" ht="12.75">
      <c r="B1696" s="165"/>
      <c r="C1696" s="168"/>
    </row>
    <row r="1697" spans="2:3" ht="12.75">
      <c r="B1697" s="165"/>
      <c r="C1697" s="168"/>
    </row>
    <row r="1698" spans="2:3" ht="12.75">
      <c r="B1698" s="165"/>
      <c r="C1698" s="168"/>
    </row>
    <row r="1699" spans="2:3" ht="12.75">
      <c r="B1699" s="165"/>
      <c r="C1699" s="168"/>
    </row>
    <row r="1700" spans="2:3" ht="12.75">
      <c r="B1700" s="165"/>
      <c r="C1700" s="168"/>
    </row>
    <row r="1701" spans="2:3" ht="12.75">
      <c r="B1701" s="165"/>
      <c r="C1701" s="168"/>
    </row>
    <row r="1702" spans="2:3" ht="12.75">
      <c r="B1702" s="165"/>
      <c r="C1702" s="168"/>
    </row>
    <row r="1703" spans="2:3" ht="12.75">
      <c r="B1703" s="165"/>
      <c r="C1703" s="168"/>
    </row>
    <row r="1704" spans="2:3" ht="12.75">
      <c r="B1704" s="165"/>
      <c r="C1704" s="168"/>
    </row>
    <row r="1705" spans="2:3" ht="12.75">
      <c r="B1705" s="165"/>
      <c r="C1705" s="168"/>
    </row>
    <row r="1706" spans="2:3" ht="12.75">
      <c r="B1706" s="165"/>
      <c r="C1706" s="168"/>
    </row>
    <row r="1707" spans="2:3" ht="12.75">
      <c r="B1707" s="165"/>
      <c r="C1707" s="168"/>
    </row>
    <row r="1708" spans="2:3" ht="12.75">
      <c r="B1708" s="165"/>
      <c r="C1708" s="168"/>
    </row>
    <row r="1709" spans="2:3" ht="12.75">
      <c r="B1709" s="165"/>
      <c r="C1709" s="168"/>
    </row>
    <row r="1710" spans="2:3" ht="12.75">
      <c r="B1710" s="165"/>
      <c r="C1710" s="168"/>
    </row>
    <row r="1711" spans="2:3" ht="12.75">
      <c r="B1711" s="165"/>
      <c r="C1711" s="168"/>
    </row>
    <row r="1712" spans="2:3" ht="12.75">
      <c r="B1712" s="165"/>
      <c r="C1712" s="168"/>
    </row>
    <row r="1713" spans="2:3" ht="12.75">
      <c r="B1713" s="165"/>
      <c r="C1713" s="168"/>
    </row>
    <row r="1714" spans="2:3" ht="12.75">
      <c r="B1714" s="165"/>
      <c r="C1714" s="168"/>
    </row>
    <row r="1715" spans="2:3" ht="12.75">
      <c r="B1715" s="165"/>
      <c r="C1715" s="168"/>
    </row>
    <row r="1716" spans="2:3" ht="12.75">
      <c r="B1716" s="165"/>
      <c r="C1716" s="168"/>
    </row>
    <row r="1717" spans="2:3" ht="12.75">
      <c r="B1717" s="165"/>
      <c r="C1717" s="168"/>
    </row>
    <row r="1718" spans="2:3" ht="12.75">
      <c r="B1718" s="165"/>
      <c r="C1718" s="168"/>
    </row>
    <row r="1719" spans="2:3" ht="12.75">
      <c r="B1719" s="165"/>
      <c r="C1719" s="168"/>
    </row>
    <row r="1720" spans="2:3" ht="12.75">
      <c r="B1720" s="165"/>
      <c r="C1720" s="168"/>
    </row>
    <row r="1721" spans="2:3" ht="12.75">
      <c r="B1721" s="165"/>
      <c r="C1721" s="168"/>
    </row>
    <row r="1722" spans="2:3" ht="12.75">
      <c r="B1722" s="165"/>
      <c r="C1722" s="168"/>
    </row>
    <row r="1723" spans="2:3" ht="12.75">
      <c r="B1723" s="165"/>
      <c r="C1723" s="168"/>
    </row>
    <row r="1724" spans="2:3" ht="12.75">
      <c r="B1724" s="165"/>
      <c r="C1724" s="168"/>
    </row>
    <row r="1725" spans="2:3" ht="12.75">
      <c r="B1725" s="165"/>
      <c r="C1725" s="168"/>
    </row>
    <row r="1726" spans="2:3" ht="12.75">
      <c r="B1726" s="165"/>
      <c r="C1726" s="168"/>
    </row>
    <row r="1727" spans="2:3" ht="12.75">
      <c r="B1727" s="165"/>
      <c r="C1727" s="168"/>
    </row>
    <row r="1728" spans="2:3" ht="12.75">
      <c r="B1728" s="165"/>
      <c r="C1728" s="168"/>
    </row>
    <row r="1729" spans="2:3" ht="12.75">
      <c r="B1729" s="165"/>
      <c r="C1729" s="168"/>
    </row>
    <row r="1730" spans="2:3" ht="12.75">
      <c r="B1730" s="165"/>
      <c r="C1730" s="168"/>
    </row>
    <row r="1731" spans="2:3" ht="12.75">
      <c r="B1731" s="165"/>
      <c r="C1731" s="168"/>
    </row>
    <row r="1732" spans="2:3" ht="12.75">
      <c r="B1732" s="165"/>
      <c r="C1732" s="168"/>
    </row>
    <row r="1733" spans="2:3" ht="12.75">
      <c r="B1733" s="165"/>
      <c r="C1733" s="168"/>
    </row>
    <row r="1734" spans="2:3" ht="12.75">
      <c r="B1734" s="165"/>
      <c r="C1734" s="168"/>
    </row>
    <row r="1735" spans="2:3" ht="12.75">
      <c r="B1735" s="165"/>
      <c r="C1735" s="168"/>
    </row>
    <row r="1736" spans="2:3" ht="12.75">
      <c r="B1736" s="165"/>
      <c r="C1736" s="168"/>
    </row>
    <row r="1737" spans="2:3" ht="12.75">
      <c r="B1737" s="165"/>
      <c r="C1737" s="168"/>
    </row>
    <row r="1738" spans="2:3" ht="12.75">
      <c r="B1738" s="165"/>
      <c r="C1738" s="168"/>
    </row>
    <row r="1739" spans="2:3" ht="12.75">
      <c r="B1739" s="165"/>
      <c r="C1739" s="168"/>
    </row>
    <row r="1740" spans="2:3" ht="12.75">
      <c r="B1740" s="165"/>
      <c r="C1740" s="168"/>
    </row>
    <row r="1741" spans="2:3" ht="12.75">
      <c r="B1741" s="165"/>
      <c r="C1741" s="168"/>
    </row>
    <row r="1742" spans="2:3" ht="12.75">
      <c r="B1742" s="165"/>
      <c r="C1742" s="168"/>
    </row>
    <row r="1743" spans="2:3" ht="12.75">
      <c r="B1743" s="165"/>
      <c r="C1743" s="168"/>
    </row>
    <row r="1744" spans="2:3" ht="12.75">
      <c r="B1744" s="165"/>
      <c r="C1744" s="168"/>
    </row>
    <row r="1745" spans="2:3" ht="12.75">
      <c r="B1745" s="165"/>
      <c r="C1745" s="168"/>
    </row>
    <row r="1746" spans="2:3" ht="12.75">
      <c r="B1746" s="165"/>
      <c r="C1746" s="168"/>
    </row>
    <row r="1747" spans="2:3" ht="12.75">
      <c r="B1747" s="165"/>
      <c r="C1747" s="168"/>
    </row>
    <row r="1748" spans="2:3" ht="12.75">
      <c r="B1748" s="165"/>
      <c r="C1748" s="168"/>
    </row>
    <row r="1749" spans="2:3" ht="12.75">
      <c r="B1749" s="165"/>
      <c r="C1749" s="168"/>
    </row>
    <row r="1750" spans="2:3" ht="12.75">
      <c r="B1750" s="165"/>
      <c r="C1750" s="168"/>
    </row>
    <row r="1751" spans="2:3" ht="12.75">
      <c r="B1751" s="165"/>
      <c r="C1751" s="168"/>
    </row>
    <row r="1752" spans="2:3" ht="12.75">
      <c r="B1752" s="165"/>
      <c r="C1752" s="168"/>
    </row>
    <row r="1753" spans="2:3" ht="12.75">
      <c r="B1753" s="165"/>
      <c r="C1753" s="168"/>
    </row>
    <row r="1754" spans="2:3" ht="12.75">
      <c r="B1754" s="165"/>
      <c r="C1754" s="168"/>
    </row>
    <row r="1755" spans="2:3" ht="12.75">
      <c r="B1755" s="165"/>
      <c r="C1755" s="168"/>
    </row>
    <row r="1756" spans="2:3" ht="12.75">
      <c r="B1756" s="165"/>
      <c r="C1756" s="168"/>
    </row>
    <row r="1757" spans="2:3" ht="12.75">
      <c r="B1757" s="165"/>
      <c r="C1757" s="168"/>
    </row>
    <row r="1758" spans="2:3" ht="12.75">
      <c r="B1758" s="165"/>
      <c r="C1758" s="168"/>
    </row>
    <row r="1759" spans="2:3" ht="12.75">
      <c r="B1759" s="165"/>
      <c r="C1759" s="168"/>
    </row>
    <row r="1760" spans="2:3" ht="12.75">
      <c r="B1760" s="165"/>
      <c r="C1760" s="168"/>
    </row>
    <row r="1761" spans="2:3" ht="12.75">
      <c r="B1761" s="165"/>
      <c r="C1761" s="168"/>
    </row>
    <row r="1762" spans="2:3" ht="12.75">
      <c r="B1762" s="165"/>
      <c r="C1762" s="168"/>
    </row>
    <row r="1763" spans="2:3" ht="12.75">
      <c r="B1763" s="165"/>
      <c r="C1763" s="168"/>
    </row>
    <row r="1764" spans="2:3" ht="12.75">
      <c r="B1764" s="165"/>
      <c r="C1764" s="168"/>
    </row>
    <row r="1765" spans="2:3" ht="12.75">
      <c r="B1765" s="165"/>
      <c r="C1765" s="168"/>
    </row>
    <row r="1766" spans="2:3" ht="12.75">
      <c r="B1766" s="165"/>
      <c r="C1766" s="168"/>
    </row>
    <row r="1767" spans="2:3" ht="12.75">
      <c r="B1767" s="165"/>
      <c r="C1767" s="168"/>
    </row>
    <row r="1768" spans="2:3" ht="12.75">
      <c r="B1768" s="165"/>
      <c r="C1768" s="168"/>
    </row>
    <row r="1769" spans="2:3" ht="12.75">
      <c r="B1769" s="165"/>
      <c r="C1769" s="168"/>
    </row>
    <row r="1770" spans="2:3" ht="12.75">
      <c r="B1770" s="165"/>
      <c r="C1770" s="168"/>
    </row>
    <row r="1771" spans="2:3" ht="12.75">
      <c r="B1771" s="165"/>
      <c r="C1771" s="168"/>
    </row>
    <row r="1772" spans="2:3" ht="12.75">
      <c r="B1772" s="165"/>
      <c r="C1772" s="168"/>
    </row>
    <row r="1773" spans="2:3" ht="12.75">
      <c r="B1773" s="165"/>
      <c r="C1773" s="168"/>
    </row>
    <row r="1774" spans="2:3" ht="12.75">
      <c r="B1774" s="165"/>
      <c r="C1774" s="168"/>
    </row>
    <row r="1775" spans="2:3" ht="12.75">
      <c r="B1775" s="165"/>
      <c r="C1775" s="168"/>
    </row>
    <row r="1776" spans="2:3" ht="12.75">
      <c r="B1776" s="165"/>
      <c r="C1776" s="168"/>
    </row>
    <row r="1777" spans="2:3" ht="12.75">
      <c r="B1777" s="165"/>
      <c r="C1777" s="168"/>
    </row>
    <row r="1778" spans="2:3" ht="12.75">
      <c r="B1778" s="165"/>
      <c r="C1778" s="168"/>
    </row>
    <row r="1779" spans="2:3" ht="12.75">
      <c r="B1779" s="165"/>
      <c r="C1779" s="168"/>
    </row>
    <row r="1780" spans="2:3" ht="12.75">
      <c r="B1780" s="165"/>
      <c r="C1780" s="168"/>
    </row>
    <row r="1781" spans="2:3" ht="12.75">
      <c r="B1781" s="165"/>
      <c r="C1781" s="168"/>
    </row>
    <row r="1782" spans="2:3" ht="12.75">
      <c r="B1782" s="165"/>
      <c r="C1782" s="168"/>
    </row>
    <row r="1783" spans="2:3" ht="12.75">
      <c r="B1783" s="165"/>
      <c r="C1783" s="168"/>
    </row>
    <row r="1784" spans="2:3" ht="12.75">
      <c r="B1784" s="165"/>
      <c r="C1784" s="168"/>
    </row>
    <row r="1785" spans="2:3" ht="12.75">
      <c r="B1785" s="165"/>
      <c r="C1785" s="168"/>
    </row>
    <row r="1786" spans="2:3" ht="12.75">
      <c r="B1786" s="165"/>
      <c r="C1786" s="168"/>
    </row>
    <row r="1787" spans="2:3" ht="12.75">
      <c r="B1787" s="165"/>
      <c r="C1787" s="168"/>
    </row>
    <row r="1788" spans="2:3" ht="12.75">
      <c r="B1788" s="165"/>
      <c r="C1788" s="168"/>
    </row>
    <row r="1789" spans="2:3" ht="12.75">
      <c r="B1789" s="165"/>
      <c r="C1789" s="168"/>
    </row>
    <row r="1790" spans="2:3" ht="12.75">
      <c r="B1790" s="165"/>
      <c r="C1790" s="168"/>
    </row>
    <row r="1791" spans="2:3" ht="12.75">
      <c r="B1791" s="165"/>
      <c r="C1791" s="168"/>
    </row>
    <row r="1792" spans="2:3" ht="12.75">
      <c r="B1792" s="165"/>
      <c r="C1792" s="168"/>
    </row>
    <row r="1793" spans="2:3" ht="12.75">
      <c r="B1793" s="165"/>
      <c r="C1793" s="168"/>
    </row>
    <row r="1794" spans="2:3" ht="12.75">
      <c r="B1794" s="165"/>
      <c r="C1794" s="168"/>
    </row>
    <row r="1795" spans="2:3" ht="12.75">
      <c r="B1795" s="165"/>
      <c r="C1795" s="168"/>
    </row>
    <row r="1796" spans="2:3" ht="12.75">
      <c r="B1796" s="165"/>
      <c r="C1796" s="168"/>
    </row>
    <row r="1797" spans="2:3" ht="12.75">
      <c r="B1797" s="165"/>
      <c r="C1797" s="168"/>
    </row>
    <row r="1798" spans="2:3" ht="12.75">
      <c r="B1798" s="165"/>
      <c r="C1798" s="168"/>
    </row>
    <row r="1799" spans="2:3" ht="12.75">
      <c r="B1799" s="165"/>
      <c r="C1799" s="168"/>
    </row>
    <row r="1800" spans="2:3" ht="12.75">
      <c r="B1800" s="165"/>
      <c r="C1800" s="168"/>
    </row>
    <row r="1801" spans="2:3" ht="12.75">
      <c r="B1801" s="165"/>
      <c r="C1801" s="168"/>
    </row>
    <row r="1802" spans="2:3" ht="12.75">
      <c r="B1802" s="165"/>
      <c r="C1802" s="168"/>
    </row>
    <row r="1803" spans="2:3" ht="12.75">
      <c r="B1803" s="165"/>
      <c r="C1803" s="168"/>
    </row>
    <row r="1804" spans="2:3" ht="12.75">
      <c r="B1804" s="165"/>
      <c r="C1804" s="168"/>
    </row>
    <row r="1805" spans="2:3" ht="12.75">
      <c r="B1805" s="165"/>
      <c r="C1805" s="168"/>
    </row>
    <row r="1806" spans="2:3" ht="12.75">
      <c r="B1806" s="165"/>
      <c r="C1806" s="168"/>
    </row>
    <row r="1807" spans="2:3" ht="12.75">
      <c r="B1807" s="165"/>
      <c r="C1807" s="168"/>
    </row>
    <row r="1808" spans="2:3" ht="12.75">
      <c r="B1808" s="165"/>
      <c r="C1808" s="168"/>
    </row>
    <row r="1809" spans="2:3" ht="12.75">
      <c r="B1809" s="165"/>
      <c r="C1809" s="168"/>
    </row>
    <row r="1810" spans="2:3" ht="12.75">
      <c r="B1810" s="165"/>
      <c r="C1810" s="168"/>
    </row>
    <row r="1811" spans="2:3" ht="12.75">
      <c r="B1811" s="165"/>
      <c r="C1811" s="168"/>
    </row>
    <row r="1812" spans="2:3" ht="12.75">
      <c r="B1812" s="165"/>
      <c r="C1812" s="168"/>
    </row>
    <row r="1813" spans="2:3" ht="12.75">
      <c r="B1813" s="165"/>
      <c r="C1813" s="168"/>
    </row>
    <row r="1814" spans="2:3" ht="12.75">
      <c r="B1814" s="165"/>
      <c r="C1814" s="168"/>
    </row>
    <row r="1815" spans="2:3" ht="12.75">
      <c r="B1815" s="165"/>
      <c r="C1815" s="168"/>
    </row>
    <row r="1816" spans="2:3" ht="12.75">
      <c r="B1816" s="165"/>
      <c r="C1816" s="168"/>
    </row>
    <row r="1817" spans="2:3" ht="12.75">
      <c r="B1817" s="165"/>
      <c r="C1817" s="168"/>
    </row>
    <row r="1818" spans="2:3" ht="12.75">
      <c r="B1818" s="165"/>
      <c r="C1818" s="168"/>
    </row>
    <row r="1819" spans="2:3" ht="12.75">
      <c r="B1819" s="165"/>
      <c r="C1819" s="168"/>
    </row>
    <row r="1820" spans="2:3" ht="12.75">
      <c r="B1820" s="165"/>
      <c r="C1820" s="168"/>
    </row>
    <row r="1821" spans="2:3" ht="12.75">
      <c r="B1821" s="165"/>
      <c r="C1821" s="168"/>
    </row>
    <row r="1822" spans="2:3" ht="12.75">
      <c r="B1822" s="165"/>
      <c r="C1822" s="168"/>
    </row>
    <row r="1823" spans="2:3" ht="12.75">
      <c r="B1823" s="165"/>
      <c r="C1823" s="168"/>
    </row>
    <row r="1824" spans="2:3" ht="12.75">
      <c r="B1824" s="165"/>
      <c r="C1824" s="168"/>
    </row>
    <row r="1825" spans="2:3" ht="12.75">
      <c r="B1825" s="165"/>
      <c r="C1825" s="168"/>
    </row>
    <row r="1826" spans="2:3" ht="12.75">
      <c r="B1826" s="165"/>
      <c r="C1826" s="168"/>
    </row>
    <row r="1827" spans="2:3" ht="12.75">
      <c r="B1827" s="165"/>
      <c r="C1827" s="168"/>
    </row>
    <row r="1828" spans="2:3" ht="12.75">
      <c r="B1828" s="165"/>
      <c r="C1828" s="168"/>
    </row>
    <row r="1829" spans="2:3" ht="12.75">
      <c r="B1829" s="165"/>
      <c r="C1829" s="168"/>
    </row>
    <row r="1830" spans="2:3" ht="12.75">
      <c r="B1830" s="165"/>
      <c r="C1830" s="168"/>
    </row>
    <row r="1831" spans="2:3" ht="12.75">
      <c r="B1831" s="165"/>
      <c r="C1831" s="168"/>
    </row>
    <row r="1832" spans="2:3" ht="12.75">
      <c r="B1832" s="165"/>
      <c r="C1832" s="168"/>
    </row>
    <row r="1833" spans="2:3" ht="12.75">
      <c r="B1833" s="165"/>
      <c r="C1833" s="168"/>
    </row>
    <row r="1834" spans="2:3" ht="12.75">
      <c r="B1834" s="165"/>
      <c r="C1834" s="168"/>
    </row>
    <row r="1835" spans="2:3" ht="12.75">
      <c r="B1835" s="165"/>
      <c r="C1835" s="168"/>
    </row>
    <row r="1836" spans="2:3" ht="12.75">
      <c r="B1836" s="165"/>
      <c r="C1836" s="168"/>
    </row>
    <row r="1837" spans="2:3" ht="12.75">
      <c r="B1837" s="165"/>
      <c r="C1837" s="168"/>
    </row>
    <row r="1838" spans="2:3" ht="12.75">
      <c r="B1838" s="165"/>
      <c r="C1838" s="168"/>
    </row>
    <row r="1839" spans="2:3" ht="12.75">
      <c r="B1839" s="165"/>
      <c r="C1839" s="168"/>
    </row>
    <row r="1840" spans="2:3" ht="12.75">
      <c r="B1840" s="165"/>
      <c r="C1840" s="168"/>
    </row>
    <row r="1841" spans="2:3" ht="12.75">
      <c r="B1841" s="165"/>
      <c r="C1841" s="168"/>
    </row>
    <row r="1842" spans="2:3" ht="12.75">
      <c r="B1842" s="165"/>
      <c r="C1842" s="168"/>
    </row>
    <row r="1843" spans="2:3" ht="12.75">
      <c r="B1843" s="165"/>
      <c r="C1843" s="168"/>
    </row>
    <row r="1844" spans="2:3" ht="12.75">
      <c r="B1844" s="165"/>
      <c r="C1844" s="168"/>
    </row>
    <row r="1845" spans="2:3" ht="12.75">
      <c r="B1845" s="165"/>
      <c r="C1845" s="168"/>
    </row>
    <row r="1846" spans="2:3" ht="12.75">
      <c r="B1846" s="165"/>
      <c r="C1846" s="168"/>
    </row>
    <row r="1847" spans="2:3" ht="12.75">
      <c r="B1847" s="165"/>
      <c r="C1847" s="168"/>
    </row>
    <row r="1848" spans="2:3" ht="12.75">
      <c r="B1848" s="165"/>
      <c r="C1848" s="168"/>
    </row>
    <row r="1849" spans="2:3" ht="12.75">
      <c r="B1849" s="165"/>
      <c r="C1849" s="168"/>
    </row>
    <row r="1850" spans="2:3" ht="12.75">
      <c r="B1850" s="165"/>
      <c r="C1850" s="168"/>
    </row>
    <row r="1851" spans="2:3" ht="12.75">
      <c r="B1851" s="165"/>
      <c r="C1851" s="168"/>
    </row>
    <row r="1852" spans="2:3" ht="12.75">
      <c r="B1852" s="165"/>
      <c r="C1852" s="168"/>
    </row>
    <row r="1853" spans="2:3" ht="12.75">
      <c r="B1853" s="165"/>
      <c r="C1853" s="168"/>
    </row>
    <row r="1854" spans="2:3" ht="12.75">
      <c r="B1854" s="165"/>
      <c r="C1854" s="168"/>
    </row>
    <row r="1855" spans="2:3" ht="12.75">
      <c r="B1855" s="165"/>
      <c r="C1855" s="168"/>
    </row>
    <row r="1856" spans="2:3" ht="12.75">
      <c r="B1856" s="165"/>
      <c r="C1856" s="168"/>
    </row>
    <row r="1857" spans="2:3" ht="12.75">
      <c r="B1857" s="165"/>
      <c r="C1857" s="168"/>
    </row>
    <row r="1858" spans="2:3" ht="12.75">
      <c r="B1858" s="165"/>
      <c r="C1858" s="168"/>
    </row>
    <row r="1859" spans="2:3" ht="12.75">
      <c r="B1859" s="165"/>
      <c r="C1859" s="168"/>
    </row>
    <row r="1860" spans="2:3" ht="12.75">
      <c r="B1860" s="165"/>
      <c r="C1860" s="168"/>
    </row>
    <row r="1861" spans="2:3" ht="12.75">
      <c r="B1861" s="165"/>
      <c r="C1861" s="168"/>
    </row>
    <row r="1862" spans="2:3" ht="12.75">
      <c r="B1862" s="165"/>
      <c r="C1862" s="168"/>
    </row>
    <row r="1863" spans="2:3" ht="12.75">
      <c r="B1863" s="165"/>
      <c r="C1863" s="168"/>
    </row>
    <row r="1864" spans="2:3" ht="12.75">
      <c r="B1864" s="165"/>
      <c r="C1864" s="168"/>
    </row>
    <row r="1865" spans="2:3" ht="12.75">
      <c r="B1865" s="165"/>
      <c r="C1865" s="168"/>
    </row>
    <row r="1866" spans="2:3" ht="12.75">
      <c r="B1866" s="165"/>
      <c r="C1866" s="168"/>
    </row>
    <row r="1867" spans="2:3" ht="12.75">
      <c r="B1867" s="165"/>
      <c r="C1867" s="168"/>
    </row>
    <row r="1868" spans="2:3" ht="12.75">
      <c r="B1868" s="165"/>
      <c r="C1868" s="168"/>
    </row>
    <row r="1869" spans="2:3" ht="12.75">
      <c r="B1869" s="165"/>
      <c r="C1869" s="168"/>
    </row>
    <row r="1870" spans="2:3" ht="12.75">
      <c r="B1870" s="165"/>
      <c r="C1870" s="168"/>
    </row>
    <row r="1871" spans="2:3" ht="12.75">
      <c r="B1871" s="165"/>
      <c r="C1871" s="168"/>
    </row>
    <row r="1872" spans="2:3" ht="12.75">
      <c r="B1872" s="165"/>
      <c r="C1872" s="168"/>
    </row>
    <row r="1873" spans="2:3" ht="12.75">
      <c r="B1873" s="165"/>
      <c r="C1873" s="168"/>
    </row>
    <row r="1874" spans="2:3" ht="12.75">
      <c r="B1874" s="165"/>
      <c r="C1874" s="168"/>
    </row>
    <row r="1875" spans="2:3" ht="12.75">
      <c r="B1875" s="165"/>
      <c r="C1875" s="168"/>
    </row>
    <row r="1876" spans="2:3" ht="12.75">
      <c r="B1876" s="165"/>
      <c r="C1876" s="168"/>
    </row>
    <row r="1877" spans="2:3" ht="12.75">
      <c r="B1877" s="165"/>
      <c r="C1877" s="168"/>
    </row>
    <row r="1878" spans="2:3" ht="12.75">
      <c r="B1878" s="165"/>
      <c r="C1878" s="168"/>
    </row>
    <row r="1879" spans="2:3" ht="12.75">
      <c r="B1879" s="165"/>
      <c r="C1879" s="168"/>
    </row>
    <row r="1880" spans="2:3" ht="12.75">
      <c r="B1880" s="165"/>
      <c r="C1880" s="168"/>
    </row>
    <row r="1881" spans="2:3" ht="12.75">
      <c r="B1881" s="165"/>
      <c r="C1881" s="168"/>
    </row>
    <row r="1882" spans="2:3" ht="12.75">
      <c r="B1882" s="165"/>
      <c r="C1882" s="168"/>
    </row>
    <row r="1883" spans="2:3" ht="12.75">
      <c r="B1883" s="165"/>
      <c r="C1883" s="168"/>
    </row>
    <row r="1884" spans="2:3" ht="12.75">
      <c r="B1884" s="165"/>
      <c r="C1884" s="168"/>
    </row>
    <row r="1885" spans="2:3" ht="12.75">
      <c r="B1885" s="165"/>
      <c r="C1885" s="168"/>
    </row>
    <row r="1886" spans="2:3" ht="12.75">
      <c r="B1886" s="165"/>
      <c r="C1886" s="168"/>
    </row>
    <row r="1887" spans="2:3" ht="12.75">
      <c r="B1887" s="165"/>
      <c r="C1887" s="168"/>
    </row>
    <row r="1888" spans="2:3" ht="12.75">
      <c r="B1888" s="165"/>
      <c r="C1888" s="168"/>
    </row>
    <row r="1889" spans="2:3" ht="12.75">
      <c r="B1889" s="165"/>
      <c r="C1889" s="168"/>
    </row>
    <row r="1890" spans="2:3" ht="12.75">
      <c r="B1890" s="165"/>
      <c r="C1890" s="168"/>
    </row>
    <row r="1891" spans="2:3" ht="12.75">
      <c r="B1891" s="165"/>
      <c r="C1891" s="168"/>
    </row>
    <row r="1892" spans="2:3" ht="12.75">
      <c r="B1892" s="165"/>
      <c r="C1892" s="168"/>
    </row>
    <row r="1893" spans="2:3" ht="12.75">
      <c r="B1893" s="165"/>
      <c r="C1893" s="168"/>
    </row>
    <row r="1894" spans="2:3" ht="12.75">
      <c r="B1894" s="165"/>
      <c r="C1894" s="168"/>
    </row>
    <row r="1895" spans="2:3" ht="12.75">
      <c r="B1895" s="165"/>
      <c r="C1895" s="168"/>
    </row>
    <row r="1896" spans="2:3" ht="12.75">
      <c r="B1896" s="165"/>
      <c r="C1896" s="168"/>
    </row>
    <row r="1897" spans="2:3" ht="12.75">
      <c r="B1897" s="165"/>
      <c r="C1897" s="168"/>
    </row>
    <row r="1898" spans="2:3" ht="12.75">
      <c r="B1898" s="165"/>
      <c r="C1898" s="168"/>
    </row>
    <row r="1899" spans="2:3" ht="12.75">
      <c r="B1899" s="165"/>
      <c r="C1899" s="168"/>
    </row>
    <row r="1900" spans="2:3" ht="12.75">
      <c r="B1900" s="165"/>
      <c r="C1900" s="168"/>
    </row>
    <row r="1901" spans="2:3" ht="12.75">
      <c r="B1901" s="165"/>
      <c r="C1901" s="168"/>
    </row>
    <row r="1902" spans="2:3" ht="12.75">
      <c r="B1902" s="165"/>
      <c r="C1902" s="168"/>
    </row>
    <row r="1903" spans="2:3" ht="12.75">
      <c r="B1903" s="165"/>
      <c r="C1903" s="168"/>
    </row>
    <row r="1904" spans="2:3" ht="12.75">
      <c r="B1904" s="165"/>
      <c r="C1904" s="168"/>
    </row>
    <row r="1905" spans="2:3" ht="12.75">
      <c r="B1905" s="165"/>
      <c r="C1905" s="168"/>
    </row>
    <row r="1906" spans="2:3" ht="12.75">
      <c r="B1906" s="165"/>
      <c r="C1906" s="168"/>
    </row>
    <row r="1907" spans="2:3" ht="12.75">
      <c r="B1907" s="165"/>
      <c r="C1907" s="168"/>
    </row>
    <row r="1908" spans="2:3" ht="12.75">
      <c r="B1908" s="165"/>
      <c r="C1908" s="168"/>
    </row>
    <row r="1909" spans="2:3" ht="12.75">
      <c r="B1909" s="165"/>
      <c r="C1909" s="168"/>
    </row>
    <row r="1910" spans="2:3" ht="12.75">
      <c r="B1910" s="165"/>
      <c r="C1910" s="168"/>
    </row>
    <row r="1911" spans="2:3" ht="12.75">
      <c r="B1911" s="165"/>
      <c r="C1911" s="168"/>
    </row>
    <row r="1912" spans="2:3" ht="12.75">
      <c r="B1912" s="165"/>
      <c r="C1912" s="168"/>
    </row>
    <row r="1913" spans="2:3" ht="12.75">
      <c r="B1913" s="165"/>
      <c r="C1913" s="168"/>
    </row>
    <row r="1914" spans="2:3" ht="12.75">
      <c r="B1914" s="165"/>
      <c r="C1914" s="168"/>
    </row>
    <row r="1915" spans="2:3" ht="12.75">
      <c r="B1915" s="165"/>
      <c r="C1915" s="168"/>
    </row>
    <row r="1916" spans="2:3" ht="12.75">
      <c r="B1916" s="165"/>
      <c r="C1916" s="168"/>
    </row>
    <row r="1917" spans="2:3" ht="12.75">
      <c r="B1917" s="165"/>
      <c r="C1917" s="168"/>
    </row>
    <row r="1918" spans="2:3" ht="12.75">
      <c r="B1918" s="165"/>
      <c r="C1918" s="168"/>
    </row>
    <row r="1919" spans="2:3" ht="12.75">
      <c r="B1919" s="165"/>
      <c r="C1919" s="168"/>
    </row>
    <row r="1920" spans="2:3" ht="12.75">
      <c r="B1920" s="165"/>
      <c r="C1920" s="168"/>
    </row>
    <row r="1921" spans="2:3" ht="12.75">
      <c r="B1921" s="165"/>
      <c r="C1921" s="168"/>
    </row>
    <row r="1922" spans="2:3" ht="12.75">
      <c r="B1922" s="165"/>
      <c r="C1922" s="168"/>
    </row>
    <row r="1923" spans="2:3" ht="12.75">
      <c r="B1923" s="165"/>
      <c r="C1923" s="168"/>
    </row>
    <row r="1924" spans="2:3" ht="12.75">
      <c r="B1924" s="165"/>
      <c r="C1924" s="168"/>
    </row>
    <row r="1925" spans="2:3" ht="12.75">
      <c r="B1925" s="165"/>
      <c r="C1925" s="168"/>
    </row>
    <row r="1926" spans="2:3" ht="12.75">
      <c r="B1926" s="165"/>
      <c r="C1926" s="168"/>
    </row>
    <row r="1927" spans="2:3" ht="12.75">
      <c r="B1927" s="165"/>
      <c r="C1927" s="168"/>
    </row>
    <row r="1928" spans="2:3" ht="12.75">
      <c r="B1928" s="165"/>
      <c r="C1928" s="168"/>
    </row>
    <row r="1929" spans="2:3" ht="12.75">
      <c r="B1929" s="165"/>
      <c r="C1929" s="168"/>
    </row>
    <row r="1930" spans="2:3" ht="12.75">
      <c r="B1930" s="165"/>
      <c r="C1930" s="168"/>
    </row>
    <row r="1931" spans="2:3" ht="12.75">
      <c r="B1931" s="165"/>
      <c r="C1931" s="168"/>
    </row>
    <row r="1932" spans="2:3" ht="12.75">
      <c r="B1932" s="165"/>
      <c r="C1932" s="168"/>
    </row>
    <row r="1933" spans="2:3" ht="12.75">
      <c r="B1933" s="165"/>
      <c r="C1933" s="168"/>
    </row>
    <row r="1934" spans="2:3" ht="12.75">
      <c r="B1934" s="165"/>
      <c r="C1934" s="168"/>
    </row>
    <row r="1935" spans="2:3" ht="12.75">
      <c r="B1935" s="165"/>
      <c r="C1935" s="168"/>
    </row>
    <row r="1936" spans="2:3" ht="12.75">
      <c r="B1936" s="165"/>
      <c r="C1936" s="168"/>
    </row>
    <row r="1937" spans="2:3" ht="12.75">
      <c r="B1937" s="165"/>
      <c r="C1937" s="168"/>
    </row>
    <row r="1938" spans="2:3" ht="12.75">
      <c r="B1938" s="165"/>
      <c r="C1938" s="168"/>
    </row>
    <row r="1939" spans="2:3" ht="12.75">
      <c r="B1939" s="165"/>
      <c r="C1939" s="168"/>
    </row>
    <row r="1940" spans="2:3" ht="12.75">
      <c r="B1940" s="165"/>
      <c r="C1940" s="168"/>
    </row>
    <row r="1941" spans="2:3" ht="12.75">
      <c r="B1941" s="165"/>
      <c r="C1941" s="168"/>
    </row>
    <row r="1942" spans="2:3" ht="12.75">
      <c r="B1942" s="165"/>
      <c r="C1942" s="168"/>
    </row>
    <row r="1943" spans="2:3" ht="12.75">
      <c r="B1943" s="165"/>
      <c r="C1943" s="168"/>
    </row>
    <row r="1944" spans="2:3" ht="12.75">
      <c r="B1944" s="165"/>
      <c r="C1944" s="168"/>
    </row>
    <row r="1945" spans="2:3" ht="12.75">
      <c r="B1945" s="165"/>
      <c r="C1945" s="168"/>
    </row>
    <row r="1946" spans="2:3" ht="12.75">
      <c r="B1946" s="165"/>
      <c r="C1946" s="168"/>
    </row>
    <row r="1947" spans="2:3" ht="12.75">
      <c r="B1947" s="165"/>
      <c r="C1947" s="168"/>
    </row>
    <row r="1948" spans="2:3" ht="12.75">
      <c r="B1948" s="165"/>
      <c r="C1948" s="168"/>
    </row>
    <row r="1949" spans="2:3" ht="12.75">
      <c r="B1949" s="165"/>
      <c r="C1949" s="168"/>
    </row>
    <row r="1950" spans="2:3" ht="12.75">
      <c r="B1950" s="165"/>
      <c r="C1950" s="168"/>
    </row>
    <row r="1951" spans="2:3" ht="12.75">
      <c r="B1951" s="165"/>
      <c r="C1951" s="168"/>
    </row>
    <row r="1952" spans="2:3" ht="12.75">
      <c r="B1952" s="165"/>
      <c r="C1952" s="168"/>
    </row>
    <row r="1953" spans="2:3" ht="12.75">
      <c r="B1953" s="165"/>
      <c r="C1953" s="168"/>
    </row>
    <row r="1954" spans="2:3" ht="12.75">
      <c r="B1954" s="165"/>
      <c r="C1954" s="168"/>
    </row>
    <row r="1955" spans="2:3" ht="12.75">
      <c r="B1955" s="165"/>
      <c r="C1955" s="168"/>
    </row>
    <row r="1956" spans="2:3" ht="12.75">
      <c r="B1956" s="165"/>
      <c r="C1956" s="168"/>
    </row>
    <row r="1957" spans="2:3" ht="12.75">
      <c r="B1957" s="165"/>
      <c r="C1957" s="168"/>
    </row>
    <row r="1958" spans="2:3" ht="12.75">
      <c r="B1958" s="165"/>
      <c r="C1958" s="168"/>
    </row>
    <row r="1959" spans="2:3" ht="12.75">
      <c r="B1959" s="165"/>
      <c r="C1959" s="168"/>
    </row>
    <row r="1960" spans="2:3" ht="12.75">
      <c r="B1960" s="165"/>
      <c r="C1960" s="168"/>
    </row>
    <row r="1961" spans="2:3" ht="12.75">
      <c r="B1961" s="165"/>
      <c r="C1961" s="168"/>
    </row>
    <row r="1962" spans="2:3" ht="12.75">
      <c r="B1962" s="165"/>
      <c r="C1962" s="168"/>
    </row>
    <row r="1963" spans="2:3" ht="12.75">
      <c r="B1963" s="165"/>
      <c r="C1963" s="168"/>
    </row>
    <row r="1964" spans="2:3" ht="12.75">
      <c r="B1964" s="165"/>
      <c r="C1964" s="168"/>
    </row>
    <row r="1965" spans="2:3" ht="12.75">
      <c r="B1965" s="165"/>
      <c r="C1965" s="168"/>
    </row>
    <row r="1966" spans="2:3" ht="12.75">
      <c r="B1966" s="165"/>
      <c r="C1966" s="168"/>
    </row>
    <row r="1967" spans="2:3" ht="12.75">
      <c r="B1967" s="165"/>
      <c r="C1967" s="168"/>
    </row>
    <row r="1968" spans="2:3" ht="12.75">
      <c r="B1968" s="165"/>
      <c r="C1968" s="168"/>
    </row>
    <row r="1969" spans="2:3" ht="12.75">
      <c r="B1969" s="165"/>
      <c r="C1969" s="168"/>
    </row>
    <row r="1970" spans="2:3" ht="12.75">
      <c r="B1970" s="165"/>
      <c r="C1970" s="168"/>
    </row>
    <row r="1971" spans="2:3" ht="12.75">
      <c r="B1971" s="165"/>
      <c r="C1971" s="168"/>
    </row>
    <row r="1972" spans="2:3" ht="12.75">
      <c r="B1972" s="165"/>
      <c r="C1972" s="168"/>
    </row>
    <row r="1973" spans="2:3" ht="12.75">
      <c r="B1973" s="165"/>
      <c r="C1973" s="168"/>
    </row>
    <row r="1974" spans="2:3" ht="12.75">
      <c r="B1974" s="165"/>
      <c r="C1974" s="168"/>
    </row>
    <row r="1975" spans="2:3" ht="12.75">
      <c r="B1975" s="165"/>
      <c r="C1975" s="168"/>
    </row>
    <row r="1976" spans="2:3" ht="12.75">
      <c r="B1976" s="165"/>
      <c r="C1976" s="168"/>
    </row>
    <row r="1977" spans="2:3" ht="12.75">
      <c r="B1977" s="165"/>
      <c r="C1977" s="168"/>
    </row>
    <row r="1978" spans="2:3" ht="12.75">
      <c r="B1978" s="165"/>
      <c r="C1978" s="168"/>
    </row>
    <row r="1979" spans="2:3" ht="12.75">
      <c r="B1979" s="165"/>
      <c r="C1979" s="168"/>
    </row>
    <row r="1980" spans="2:3" ht="12.75">
      <c r="B1980" s="165"/>
      <c r="C1980" s="168"/>
    </row>
    <row r="1981" spans="2:3" ht="12.75">
      <c r="B1981" s="165"/>
      <c r="C1981" s="168"/>
    </row>
    <row r="1982" spans="2:3" ht="12.75">
      <c r="B1982" s="165"/>
      <c r="C1982" s="168"/>
    </row>
    <row r="1983" spans="2:3" ht="12.75">
      <c r="B1983" s="165"/>
      <c r="C1983" s="168"/>
    </row>
    <row r="1984" spans="2:3" ht="12.75">
      <c r="B1984" s="165"/>
      <c r="C1984" s="168"/>
    </row>
    <row r="1985" spans="2:3" ht="12.75">
      <c r="B1985" s="165"/>
      <c r="C1985" s="168"/>
    </row>
    <row r="1986" spans="2:3" ht="12.75">
      <c r="B1986" s="165"/>
      <c r="C1986" s="168"/>
    </row>
    <row r="1987" spans="2:3" ht="12.75">
      <c r="B1987" s="165"/>
      <c r="C1987" s="168"/>
    </row>
    <row r="1988" spans="2:3" ht="12.75">
      <c r="B1988" s="165"/>
      <c r="C1988" s="168"/>
    </row>
    <row r="1989" spans="2:3" ht="12.75">
      <c r="B1989" s="165"/>
      <c r="C1989" s="168"/>
    </row>
    <row r="1990" spans="2:3" ht="12.75">
      <c r="B1990" s="165"/>
      <c r="C1990" s="168"/>
    </row>
    <row r="1991" spans="2:3" ht="12.75">
      <c r="B1991" s="165"/>
      <c r="C1991" s="168"/>
    </row>
    <row r="1992" spans="2:3" ht="12.75">
      <c r="B1992" s="165"/>
      <c r="C1992" s="168"/>
    </row>
    <row r="1993" spans="2:3" ht="12.75">
      <c r="B1993" s="165"/>
      <c r="C1993" s="168"/>
    </row>
    <row r="1994" spans="2:3" ht="12.75">
      <c r="B1994" s="165"/>
      <c r="C1994" s="168"/>
    </row>
    <row r="1995" spans="2:3" ht="12.75">
      <c r="B1995" s="165"/>
      <c r="C1995" s="168"/>
    </row>
    <row r="1996" spans="2:3" ht="12.75">
      <c r="B1996" s="165"/>
      <c r="C1996" s="168"/>
    </row>
    <row r="1997" spans="2:3" ht="12.75">
      <c r="B1997" s="165"/>
      <c r="C1997" s="168"/>
    </row>
    <row r="1998" spans="2:3" ht="12.75">
      <c r="B1998" s="165"/>
      <c r="C1998" s="168"/>
    </row>
    <row r="1999" spans="2:3" ht="12.75">
      <c r="B1999" s="165"/>
      <c r="C1999" s="168"/>
    </row>
    <row r="2000" spans="2:3" ht="12.75">
      <c r="B2000" s="165"/>
      <c r="C2000" s="168"/>
    </row>
    <row r="2001" spans="2:3" ht="12.75">
      <c r="B2001" s="165"/>
      <c r="C2001" s="168"/>
    </row>
    <row r="2002" spans="2:3" ht="12.75">
      <c r="B2002" s="165"/>
      <c r="C2002" s="168"/>
    </row>
    <row r="2003" spans="2:3" ht="12.75">
      <c r="B2003" s="165"/>
      <c r="C2003" s="168"/>
    </row>
    <row r="2004" spans="2:3" ht="12.75">
      <c r="B2004" s="165"/>
      <c r="C2004" s="168"/>
    </row>
    <row r="2005" spans="2:3" ht="12.75">
      <c r="B2005" s="165"/>
      <c r="C2005" s="168"/>
    </row>
    <row r="2006" spans="2:3" ht="12.75">
      <c r="B2006" s="165"/>
      <c r="C2006" s="168"/>
    </row>
    <row r="2007" spans="2:3" ht="12.75">
      <c r="B2007" s="165"/>
      <c r="C2007" s="168"/>
    </row>
    <row r="2008" spans="2:3" ht="12.75">
      <c r="B2008" s="165"/>
      <c r="C2008" s="168"/>
    </row>
    <row r="2009" spans="2:3" ht="12.75">
      <c r="B2009" s="165"/>
      <c r="C2009" s="168"/>
    </row>
    <row r="2010" spans="2:3" ht="12.75">
      <c r="B2010" s="165"/>
      <c r="C2010" s="168"/>
    </row>
    <row r="2011" spans="2:3" ht="12.75">
      <c r="B2011" s="165"/>
      <c r="C2011" s="168"/>
    </row>
    <row r="2012" spans="2:3" ht="12.75">
      <c r="B2012" s="165"/>
      <c r="C2012" s="168"/>
    </row>
    <row r="2013" spans="2:3" ht="12.75">
      <c r="B2013" s="165"/>
      <c r="C2013" s="168"/>
    </row>
    <row r="2014" spans="2:3" ht="12.75">
      <c r="B2014" s="165"/>
      <c r="C2014" s="168"/>
    </row>
    <row r="2015" spans="2:3" ht="12.75">
      <c r="B2015" s="165"/>
      <c r="C2015" s="168"/>
    </row>
    <row r="2016" spans="2:3" ht="12.75">
      <c r="B2016" s="165"/>
      <c r="C2016" s="168"/>
    </row>
    <row r="2017" spans="2:3" ht="12.75">
      <c r="B2017" s="165"/>
      <c r="C2017" s="168"/>
    </row>
    <row r="2018" spans="2:3" ht="12.75">
      <c r="B2018" s="165"/>
      <c r="C2018" s="168"/>
    </row>
    <row r="2019" spans="2:3" ht="12.75">
      <c r="B2019" s="165"/>
      <c r="C2019" s="168"/>
    </row>
    <row r="2020" spans="2:3" ht="12.75">
      <c r="B2020" s="165"/>
      <c r="C2020" s="168"/>
    </row>
    <row r="2021" spans="2:3" ht="12.75">
      <c r="B2021" s="165"/>
      <c r="C2021" s="168"/>
    </row>
    <row r="2022" spans="2:3" ht="12.75">
      <c r="B2022" s="165"/>
      <c r="C2022" s="168"/>
    </row>
    <row r="2023" spans="2:3" ht="12.75">
      <c r="B2023" s="165"/>
      <c r="C2023" s="168"/>
    </row>
    <row r="2024" spans="2:3" ht="12.75">
      <c r="B2024" s="165"/>
      <c r="C2024" s="168"/>
    </row>
    <row r="2025" spans="2:3" ht="12.75">
      <c r="B2025" s="165"/>
      <c r="C2025" s="168"/>
    </row>
    <row r="2026" spans="2:3" ht="12.75">
      <c r="B2026" s="165"/>
      <c r="C2026" s="168"/>
    </row>
    <row r="2027" spans="2:3" ht="12.75">
      <c r="B2027" s="165"/>
      <c r="C2027" s="168"/>
    </row>
    <row r="2028" spans="2:3" ht="12.75">
      <c r="B2028" s="165"/>
      <c r="C2028" s="168"/>
    </row>
    <row r="2029" spans="2:3" ht="12.75">
      <c r="B2029" s="165"/>
      <c r="C2029" s="168"/>
    </row>
    <row r="2030" spans="2:3" ht="12.75">
      <c r="B2030" s="165"/>
      <c r="C2030" s="168"/>
    </row>
    <row r="2031" spans="2:3" ht="12.75">
      <c r="B2031" s="165"/>
      <c r="C2031" s="168"/>
    </row>
    <row r="2032" spans="2:3" ht="12.75">
      <c r="B2032" s="165"/>
      <c r="C2032" s="168"/>
    </row>
    <row r="2033" spans="2:3" ht="12.75">
      <c r="B2033" s="165"/>
      <c r="C2033" s="168"/>
    </row>
    <row r="2034" spans="2:3" ht="12.75">
      <c r="B2034" s="165"/>
      <c r="C2034" s="168"/>
    </row>
    <row r="2035" spans="2:3" ht="12.75">
      <c r="B2035" s="165"/>
      <c r="C2035" s="168"/>
    </row>
    <row r="2036" spans="2:3" ht="12.75">
      <c r="B2036" s="165"/>
      <c r="C2036" s="168"/>
    </row>
    <row r="2037" spans="2:3" ht="12.75">
      <c r="B2037" s="165"/>
      <c r="C2037" s="168"/>
    </row>
    <row r="2038" spans="2:3" ht="12.75">
      <c r="B2038" s="165"/>
      <c r="C2038" s="168"/>
    </row>
    <row r="2039" spans="2:3" ht="12.75">
      <c r="B2039" s="165"/>
      <c r="C2039" s="168"/>
    </row>
    <row r="2040" spans="2:3" ht="12.75">
      <c r="B2040" s="165"/>
      <c r="C2040" s="168"/>
    </row>
    <row r="2041" spans="2:3" ht="12.75">
      <c r="B2041" s="165"/>
      <c r="C2041" s="168"/>
    </row>
    <row r="2042" spans="2:3" ht="12.75">
      <c r="B2042" s="165"/>
      <c r="C2042" s="168"/>
    </row>
    <row r="2043" spans="2:3" ht="12.75">
      <c r="B2043" s="165"/>
      <c r="C2043" s="168"/>
    </row>
    <row r="2044" spans="2:3" ht="12.75">
      <c r="B2044" s="165"/>
      <c r="C2044" s="168"/>
    </row>
    <row r="2045" spans="2:3" ht="12.75">
      <c r="B2045" s="165"/>
      <c r="C2045" s="168"/>
    </row>
    <row r="2046" spans="2:3" ht="12.75">
      <c r="B2046" s="165"/>
      <c r="C2046" s="168"/>
    </row>
    <row r="2047" spans="2:3" ht="12.75">
      <c r="B2047" s="165"/>
      <c r="C2047" s="168"/>
    </row>
    <row r="2048" spans="2:3" ht="12.75">
      <c r="B2048" s="165"/>
      <c r="C2048" s="168"/>
    </row>
    <row r="2049" spans="2:3" ht="12.75">
      <c r="B2049" s="165"/>
      <c r="C2049" s="168"/>
    </row>
    <row r="2050" spans="2:3" ht="12.75">
      <c r="B2050" s="165"/>
      <c r="C2050" s="168"/>
    </row>
    <row r="2051" spans="2:3" ht="12.75">
      <c r="B2051" s="165"/>
      <c r="C2051" s="168"/>
    </row>
    <row r="2052" spans="2:3" ht="12.75">
      <c r="B2052" s="165"/>
      <c r="C2052" s="168"/>
    </row>
    <row r="2053" spans="2:3" ht="12.75">
      <c r="B2053" s="165"/>
      <c r="C2053" s="168"/>
    </row>
    <row r="2054" spans="2:3" ht="12.75">
      <c r="B2054" s="165"/>
      <c r="C2054" s="168"/>
    </row>
    <row r="2055" spans="2:3" ht="12.75">
      <c r="B2055" s="165"/>
      <c r="C2055" s="168"/>
    </row>
    <row r="2056" spans="2:3" ht="12.75">
      <c r="B2056" s="165"/>
      <c r="C2056" s="168"/>
    </row>
    <row r="2057" spans="2:3" ht="12.75">
      <c r="B2057" s="165"/>
      <c r="C2057" s="168"/>
    </row>
    <row r="2058" spans="2:3" ht="12.75">
      <c r="B2058" s="165"/>
      <c r="C2058" s="168"/>
    </row>
    <row r="2059" spans="2:3" ht="12.75">
      <c r="B2059" s="165"/>
      <c r="C2059" s="168"/>
    </row>
    <row r="2060" spans="2:3" ht="12.75">
      <c r="B2060" s="165"/>
      <c r="C2060" s="168"/>
    </row>
    <row r="2061" spans="2:3" ht="12.75">
      <c r="B2061" s="165"/>
      <c r="C2061" s="168"/>
    </row>
    <row r="2062" spans="2:3" ht="12.75">
      <c r="B2062" s="165"/>
      <c r="C2062" s="168"/>
    </row>
    <row r="2063" spans="2:3" ht="12.75">
      <c r="B2063" s="165"/>
      <c r="C2063" s="168"/>
    </row>
    <row r="2064" spans="2:3" ht="12.75">
      <c r="B2064" s="165"/>
      <c r="C2064" s="168"/>
    </row>
    <row r="2065" spans="2:3" ht="12.75">
      <c r="B2065" s="165"/>
      <c r="C2065" s="168"/>
    </row>
    <row r="2066" spans="2:3" ht="12.75">
      <c r="B2066" s="165"/>
      <c r="C2066" s="168"/>
    </row>
    <row r="2067" spans="2:3" ht="12.75">
      <c r="B2067" s="165"/>
      <c r="C2067" s="168"/>
    </row>
    <row r="2068" spans="2:3" ht="12.75">
      <c r="B2068" s="165"/>
      <c r="C2068" s="168"/>
    </row>
    <row r="2069" spans="2:3" ht="12.75">
      <c r="B2069" s="165"/>
      <c r="C2069" s="168"/>
    </row>
    <row r="2070" spans="2:3" ht="12.75">
      <c r="B2070" s="165"/>
      <c r="C2070" s="168"/>
    </row>
    <row r="2071" spans="2:3" ht="12.75">
      <c r="B2071" s="165"/>
      <c r="C2071" s="168"/>
    </row>
    <row r="2072" spans="2:3" ht="12.75">
      <c r="B2072" s="165"/>
      <c r="C2072" s="168"/>
    </row>
    <row r="2073" spans="2:3" ht="12.75">
      <c r="B2073" s="165"/>
      <c r="C2073" s="168"/>
    </row>
    <row r="2074" spans="2:3" ht="12.75">
      <c r="B2074" s="165"/>
      <c r="C2074" s="168"/>
    </row>
    <row r="2075" spans="2:3" ht="12.75">
      <c r="B2075" s="165"/>
      <c r="C2075" s="168"/>
    </row>
    <row r="2076" spans="2:3" ht="12.75">
      <c r="B2076" s="165"/>
      <c r="C2076" s="168"/>
    </row>
    <row r="2077" spans="2:3" ht="12.75">
      <c r="B2077" s="165"/>
      <c r="C2077" s="168"/>
    </row>
    <row r="2078" spans="2:3" ht="12.75">
      <c r="B2078" s="165"/>
      <c r="C2078" s="168"/>
    </row>
    <row r="2079" spans="2:3" ht="12.75">
      <c r="B2079" s="165"/>
      <c r="C2079" s="168"/>
    </row>
    <row r="2080" spans="2:3" ht="12.75">
      <c r="B2080" s="165"/>
      <c r="C2080" s="168"/>
    </row>
    <row r="2081" spans="2:3" ht="12.75">
      <c r="B2081" s="165"/>
      <c r="C2081" s="168"/>
    </row>
    <row r="2082" spans="2:3" ht="12.75">
      <c r="B2082" s="165"/>
      <c r="C2082" s="168"/>
    </row>
    <row r="2083" spans="2:3" ht="12.75">
      <c r="B2083" s="165"/>
      <c r="C2083" s="168"/>
    </row>
    <row r="2084" spans="2:3" ht="12.75">
      <c r="B2084" s="165"/>
      <c r="C2084" s="168"/>
    </row>
    <row r="2085" spans="2:3" ht="12.75">
      <c r="B2085" s="165"/>
      <c r="C2085" s="168"/>
    </row>
    <row r="2086" spans="2:3" ht="12.75">
      <c r="B2086" s="165"/>
      <c r="C2086" s="168"/>
    </row>
    <row r="2087" spans="2:3" ht="12.75">
      <c r="B2087" s="165"/>
      <c r="C2087" s="168"/>
    </row>
    <row r="2088" spans="2:3" ht="12.75">
      <c r="B2088" s="165"/>
      <c r="C2088" s="168"/>
    </row>
    <row r="2089" spans="2:3" ht="12.75">
      <c r="B2089" s="165"/>
      <c r="C2089" s="168"/>
    </row>
    <row r="2090" spans="2:3" ht="12.75">
      <c r="B2090" s="165"/>
      <c r="C2090" s="168"/>
    </row>
    <row r="2091" spans="2:3" ht="12.75">
      <c r="B2091" s="165"/>
      <c r="C2091" s="168"/>
    </row>
    <row r="2092" spans="2:3" ht="12.75">
      <c r="B2092" s="165"/>
      <c r="C2092" s="168"/>
    </row>
    <row r="2093" spans="2:3" ht="12.75">
      <c r="B2093" s="165"/>
      <c r="C2093" s="168"/>
    </row>
    <row r="2094" spans="2:3" ht="12.75">
      <c r="B2094" s="165"/>
      <c r="C2094" s="168"/>
    </row>
    <row r="2095" spans="2:3" ht="12.75">
      <c r="B2095" s="165"/>
      <c r="C2095" s="168"/>
    </row>
    <row r="2096" spans="2:3" ht="12.75">
      <c r="B2096" s="165"/>
      <c r="C2096" s="168"/>
    </row>
    <row r="2097" spans="2:3" ht="12.75">
      <c r="B2097" s="165"/>
      <c r="C2097" s="168"/>
    </row>
    <row r="2098" spans="2:3" ht="12.75">
      <c r="B2098" s="165"/>
      <c r="C2098" s="168"/>
    </row>
    <row r="2099" spans="2:3" ht="12.75">
      <c r="B2099" s="165"/>
      <c r="C2099" s="168"/>
    </row>
    <row r="2100" spans="2:3" ht="12.75">
      <c r="B2100" s="165"/>
      <c r="C2100" s="168"/>
    </row>
    <row r="2101" spans="2:3" ht="12.75">
      <c r="B2101" s="165"/>
      <c r="C2101" s="168"/>
    </row>
    <row r="2102" spans="2:3" ht="12.75">
      <c r="B2102" s="165"/>
      <c r="C2102" s="168"/>
    </row>
    <row r="2103" spans="2:3" ht="12.75">
      <c r="B2103" s="165"/>
      <c r="C2103" s="168"/>
    </row>
    <row r="2104" spans="2:3" ht="12.75">
      <c r="B2104" s="165"/>
      <c r="C2104" s="168"/>
    </row>
    <row r="2105" spans="2:3" ht="12.75">
      <c r="B2105" s="165"/>
      <c r="C2105" s="168"/>
    </row>
    <row r="2106" spans="2:3" ht="12.75">
      <c r="B2106" s="165"/>
      <c r="C2106" s="168"/>
    </row>
    <row r="2107" spans="2:3" ht="12.75">
      <c r="B2107" s="165"/>
      <c r="C2107" s="168"/>
    </row>
    <row r="2108" spans="2:3" ht="12.75">
      <c r="B2108" s="165"/>
      <c r="C2108" s="168"/>
    </row>
    <row r="2109" spans="2:3" ht="12.75">
      <c r="B2109" s="165"/>
      <c r="C2109" s="168"/>
    </row>
    <row r="2110" spans="2:3" ht="12.75">
      <c r="B2110" s="165"/>
      <c r="C2110" s="168"/>
    </row>
    <row r="2111" spans="2:3" ht="12.75">
      <c r="B2111" s="165"/>
      <c r="C2111" s="168"/>
    </row>
    <row r="2112" spans="2:3" ht="12.75">
      <c r="B2112" s="165"/>
      <c r="C2112" s="168"/>
    </row>
    <row r="2113" spans="2:3" ht="12.75">
      <c r="B2113" s="165"/>
      <c r="C2113" s="168"/>
    </row>
    <row r="2114" spans="2:3" ht="12.75">
      <c r="B2114" s="165"/>
      <c r="C2114" s="168"/>
    </row>
    <row r="2115" spans="2:3" ht="12.75">
      <c r="B2115" s="165"/>
      <c r="C2115" s="168"/>
    </row>
    <row r="2116" spans="2:3" ht="12.75">
      <c r="B2116" s="165"/>
      <c r="C2116" s="168"/>
    </row>
    <row r="2117" spans="2:3" ht="12.75">
      <c r="B2117" s="165"/>
      <c r="C2117" s="168"/>
    </row>
    <row r="2118" spans="2:3" ht="12.75">
      <c r="B2118" s="165"/>
      <c r="C2118" s="168"/>
    </row>
    <row r="2119" spans="2:3" ht="12.75">
      <c r="B2119" s="165"/>
      <c r="C2119" s="168"/>
    </row>
    <row r="2120" spans="2:3" ht="12.75">
      <c r="B2120" s="165"/>
      <c r="C2120" s="168"/>
    </row>
    <row r="2121" spans="2:3" ht="12.75">
      <c r="B2121" s="165"/>
      <c r="C2121" s="168"/>
    </row>
    <row r="2122" spans="2:3" ht="12.75">
      <c r="B2122" s="165"/>
      <c r="C2122" s="168"/>
    </row>
    <row r="2123" spans="2:3" ht="12.75">
      <c r="B2123" s="165"/>
      <c r="C2123" s="168"/>
    </row>
    <row r="2124" spans="2:3" ht="12.75">
      <c r="B2124" s="165"/>
      <c r="C2124" s="168"/>
    </row>
    <row r="2125" spans="2:3" ht="12.75">
      <c r="B2125" s="165"/>
      <c r="C2125" s="168"/>
    </row>
    <row r="2126" spans="2:3" ht="12.75">
      <c r="B2126" s="165"/>
      <c r="C2126" s="168"/>
    </row>
    <row r="2127" spans="2:3" ht="12.75">
      <c r="B2127" s="165"/>
      <c r="C2127" s="168"/>
    </row>
    <row r="2128" spans="2:3" ht="12.75">
      <c r="B2128" s="165"/>
      <c r="C2128" s="168"/>
    </row>
    <row r="2129" spans="2:3" ht="12.75">
      <c r="B2129" s="165"/>
      <c r="C2129" s="168"/>
    </row>
    <row r="2130" spans="2:3" ht="12.75">
      <c r="B2130" s="165"/>
      <c r="C2130" s="168"/>
    </row>
    <row r="2131" spans="2:3" ht="12.75">
      <c r="B2131" s="165"/>
      <c r="C2131" s="168"/>
    </row>
    <row r="2132" spans="2:3" ht="12.75">
      <c r="B2132" s="165"/>
      <c r="C2132" s="168"/>
    </row>
    <row r="2133" spans="2:3" ht="12.75">
      <c r="B2133" s="165"/>
      <c r="C2133" s="168"/>
    </row>
    <row r="2134" spans="2:3" ht="12.75">
      <c r="B2134" s="165"/>
      <c r="C2134" s="168"/>
    </row>
    <row r="2135" spans="2:3" ht="12.75">
      <c r="B2135" s="165"/>
      <c r="C2135" s="168"/>
    </row>
    <row r="2136" spans="2:3" ht="12.75">
      <c r="B2136" s="165"/>
      <c r="C2136" s="168"/>
    </row>
    <row r="2137" spans="2:3" ht="12.75">
      <c r="B2137" s="165"/>
      <c r="C2137" s="168"/>
    </row>
    <row r="2138" spans="2:3" ht="12.75">
      <c r="B2138" s="165"/>
      <c r="C2138" s="168"/>
    </row>
    <row r="2139" spans="2:3" ht="12.75">
      <c r="B2139" s="165"/>
      <c r="C2139" s="168"/>
    </row>
    <row r="2140" spans="2:3" ht="12.75">
      <c r="B2140" s="165"/>
      <c r="C2140" s="168"/>
    </row>
    <row r="2141" spans="2:3" ht="12.75">
      <c r="B2141" s="165"/>
      <c r="C2141" s="168"/>
    </row>
    <row r="2142" spans="2:3" ht="12.75">
      <c r="B2142" s="165"/>
      <c r="C2142" s="168"/>
    </row>
    <row r="2143" spans="2:3" ht="12.75">
      <c r="B2143" s="165"/>
      <c r="C2143" s="168"/>
    </row>
    <row r="2144" spans="2:3" ht="12.75">
      <c r="B2144" s="165"/>
      <c r="C2144" s="168"/>
    </row>
    <row r="2145" spans="2:3" ht="12.75">
      <c r="B2145" s="165"/>
      <c r="C2145" s="168"/>
    </row>
    <row r="2146" spans="2:3" ht="12.75">
      <c r="B2146" s="165"/>
      <c r="C2146" s="168"/>
    </row>
    <row r="2147" spans="2:3" ht="12.75">
      <c r="B2147" s="165"/>
      <c r="C2147" s="168"/>
    </row>
    <row r="2148" spans="2:3" ht="12.75">
      <c r="B2148" s="165"/>
      <c r="C2148" s="168"/>
    </row>
    <row r="2149" spans="2:3" ht="12.75">
      <c r="B2149" s="165"/>
      <c r="C2149" s="168"/>
    </row>
    <row r="2150" spans="2:3" ht="12.75">
      <c r="B2150" s="165"/>
      <c r="C2150" s="168"/>
    </row>
    <row r="2151" spans="2:3" ht="12.75">
      <c r="B2151" s="165"/>
      <c r="C2151" s="168"/>
    </row>
    <row r="2152" spans="2:3" ht="12.75">
      <c r="B2152" s="165"/>
      <c r="C2152" s="168"/>
    </row>
    <row r="2153" spans="2:3" ht="12.75">
      <c r="B2153" s="165"/>
      <c r="C2153" s="168"/>
    </row>
    <row r="2154" spans="2:3" ht="12.75">
      <c r="B2154" s="165"/>
      <c r="C2154" s="168"/>
    </row>
    <row r="2155" spans="2:3" ht="12.75">
      <c r="B2155" s="165"/>
      <c r="C2155" s="168"/>
    </row>
    <row r="2156" spans="2:3" ht="12.75">
      <c r="B2156" s="165"/>
      <c r="C2156" s="168"/>
    </row>
    <row r="2157" spans="2:3" ht="12.75">
      <c r="B2157" s="165"/>
      <c r="C2157" s="168"/>
    </row>
    <row r="2158" spans="2:3" ht="12.75">
      <c r="B2158" s="165"/>
      <c r="C2158" s="168"/>
    </row>
    <row r="2159" spans="2:3" ht="12.75">
      <c r="B2159" s="165"/>
      <c r="C2159" s="168"/>
    </row>
    <row r="2160" spans="2:3" ht="12.75">
      <c r="B2160" s="165"/>
      <c r="C2160" s="168"/>
    </row>
    <row r="2161" spans="2:3" ht="12.75">
      <c r="B2161" s="165"/>
      <c r="C2161" s="168"/>
    </row>
    <row r="2162" spans="2:3" ht="12.75">
      <c r="B2162" s="165"/>
      <c r="C2162" s="168"/>
    </row>
    <row r="2163" spans="2:3" ht="12.75">
      <c r="B2163" s="165"/>
      <c r="C2163" s="168"/>
    </row>
    <row r="2164" spans="2:3" ht="12.75">
      <c r="B2164" s="165"/>
      <c r="C2164" s="168"/>
    </row>
    <row r="2165" spans="2:3" ht="12.75">
      <c r="B2165" s="165"/>
      <c r="C2165" s="168"/>
    </row>
    <row r="2166" spans="2:3" ht="12.75">
      <c r="B2166" s="165"/>
      <c r="C2166" s="168"/>
    </row>
    <row r="2167" spans="2:3" ht="12.75">
      <c r="B2167" s="165"/>
      <c r="C2167" s="168"/>
    </row>
    <row r="2168" spans="2:3" ht="12.75">
      <c r="B2168" s="165"/>
      <c r="C2168" s="168"/>
    </row>
    <row r="2169" spans="2:3" ht="12.75">
      <c r="B2169" s="165"/>
      <c r="C2169" s="168"/>
    </row>
    <row r="2170" spans="2:3" ht="12.75">
      <c r="B2170" s="165"/>
      <c r="C2170" s="168"/>
    </row>
    <row r="2171" spans="2:3" ht="12.75">
      <c r="B2171" s="165"/>
      <c r="C2171" s="168"/>
    </row>
    <row r="2172" spans="2:3" ht="12.75">
      <c r="B2172" s="165"/>
      <c r="C2172" s="168"/>
    </row>
    <row r="2173" spans="2:3" ht="12.75">
      <c r="B2173" s="165"/>
      <c r="C2173" s="168"/>
    </row>
    <row r="2174" spans="2:3" ht="12.75">
      <c r="B2174" s="165"/>
      <c r="C2174" s="168"/>
    </row>
    <row r="2175" spans="2:3" ht="12.75">
      <c r="B2175" s="165"/>
      <c r="C2175" s="168"/>
    </row>
    <row r="2176" spans="2:3" ht="12.75">
      <c r="B2176" s="165"/>
      <c r="C2176" s="168"/>
    </row>
    <row r="2177" spans="2:3" ht="12.75">
      <c r="B2177" s="165"/>
      <c r="C2177" s="168"/>
    </row>
    <row r="2178" spans="2:3" ht="12.75">
      <c r="B2178" s="165"/>
      <c r="C2178" s="168"/>
    </row>
    <row r="2179" spans="2:3" ht="12.75">
      <c r="B2179" s="165"/>
      <c r="C2179" s="168"/>
    </row>
    <row r="2180" spans="2:3" ht="12.75">
      <c r="B2180" s="165"/>
      <c r="C2180" s="168"/>
    </row>
    <row r="2181" spans="2:3" ht="12.75">
      <c r="B2181" s="165"/>
      <c r="C2181" s="168"/>
    </row>
    <row r="2182" spans="2:3" ht="12.75">
      <c r="B2182" s="165"/>
      <c r="C2182" s="168"/>
    </row>
    <row r="2183" spans="2:3" ht="12.75">
      <c r="B2183" s="165"/>
      <c r="C2183" s="168"/>
    </row>
    <row r="2184" spans="2:3" ht="12.75">
      <c r="B2184" s="165"/>
      <c r="C2184" s="168"/>
    </row>
    <row r="2185" spans="2:3" ht="12.75">
      <c r="B2185" s="165"/>
      <c r="C2185" s="168"/>
    </row>
    <row r="2186" spans="2:3" ht="12.75">
      <c r="B2186" s="165"/>
      <c r="C2186" s="168"/>
    </row>
    <row r="2187" spans="2:3" ht="12.75">
      <c r="B2187" s="165"/>
      <c r="C2187" s="168"/>
    </row>
    <row r="2188" spans="2:3" ht="12.75">
      <c r="B2188" s="165"/>
      <c r="C2188" s="168"/>
    </row>
    <row r="2189" spans="2:3" ht="12.75">
      <c r="B2189" s="165"/>
      <c r="C2189" s="168"/>
    </row>
    <row r="2190" spans="2:3" ht="12.75">
      <c r="B2190" s="165"/>
      <c r="C2190" s="168"/>
    </row>
    <row r="2191" spans="2:3" ht="12.75">
      <c r="B2191" s="165"/>
      <c r="C2191" s="168"/>
    </row>
    <row r="2192" spans="2:3" ht="12.75">
      <c r="B2192" s="165"/>
      <c r="C2192" s="168"/>
    </row>
    <row r="2193" spans="2:3" ht="12.75">
      <c r="B2193" s="165"/>
      <c r="C2193" s="168"/>
    </row>
    <row r="2194" spans="2:3" ht="12.75">
      <c r="B2194" s="165"/>
      <c r="C2194" s="168"/>
    </row>
    <row r="2195" spans="2:3" ht="12.75">
      <c r="B2195" s="165"/>
      <c r="C2195" s="168"/>
    </row>
    <row r="2196" spans="2:3" ht="12.75">
      <c r="B2196" s="165"/>
      <c r="C2196" s="168"/>
    </row>
    <row r="2197" spans="2:3" ht="12.75">
      <c r="B2197" s="165"/>
      <c r="C2197" s="168"/>
    </row>
    <row r="2198" spans="2:3" ht="12.75">
      <c r="B2198" s="165"/>
      <c r="C2198" s="168"/>
    </row>
    <row r="2199" spans="2:3" ht="12.75">
      <c r="B2199" s="165"/>
      <c r="C2199" s="168"/>
    </row>
    <row r="2200" spans="2:3" ht="12.75">
      <c r="B2200" s="165"/>
      <c r="C2200" s="168"/>
    </row>
    <row r="2201" spans="2:3" ht="12.75">
      <c r="B2201" s="165"/>
      <c r="C2201" s="168"/>
    </row>
    <row r="2202" spans="2:3" ht="12.75">
      <c r="B2202" s="165"/>
      <c r="C2202" s="168"/>
    </row>
    <row r="2203" spans="2:3" ht="12.75">
      <c r="B2203" s="165"/>
      <c r="C2203" s="168"/>
    </row>
    <row r="2204" spans="2:3" ht="12.75">
      <c r="B2204" s="165"/>
      <c r="C2204" s="168"/>
    </row>
    <row r="2205" spans="2:3" ht="12.75">
      <c r="B2205" s="165"/>
      <c r="C2205" s="168"/>
    </row>
    <row r="2206" spans="2:3" ht="12.75">
      <c r="B2206" s="165"/>
      <c r="C2206" s="168"/>
    </row>
    <row r="2207" spans="2:3" ht="12.75">
      <c r="B2207" s="165"/>
      <c r="C2207" s="168"/>
    </row>
    <row r="2208" spans="2:3" ht="12.75">
      <c r="B2208" s="165"/>
      <c r="C2208" s="168"/>
    </row>
    <row r="2209" spans="2:3" ht="12.75">
      <c r="B2209" s="165"/>
      <c r="C2209" s="168"/>
    </row>
    <row r="2210" spans="2:3" ht="12.75">
      <c r="B2210" s="165"/>
      <c r="C2210" s="168"/>
    </row>
    <row r="2211" spans="2:3" ht="12.75">
      <c r="B2211" s="165"/>
      <c r="C2211" s="168"/>
    </row>
    <row r="2212" spans="2:3" ht="12.75">
      <c r="B2212" s="165"/>
      <c r="C2212" s="168"/>
    </row>
    <row r="2213" spans="2:3" ht="12.75">
      <c r="B2213" s="165"/>
      <c r="C2213" s="168"/>
    </row>
    <row r="2214" spans="2:3" ht="12.75">
      <c r="B2214" s="165"/>
      <c r="C2214" s="168"/>
    </row>
    <row r="2215" spans="2:3" ht="12.75">
      <c r="B2215" s="165"/>
      <c r="C2215" s="168"/>
    </row>
    <row r="2216" spans="2:3" ht="12.75">
      <c r="B2216" s="165"/>
      <c r="C2216" s="168"/>
    </row>
    <row r="2217" spans="2:3" ht="12.75">
      <c r="B2217" s="165"/>
      <c r="C2217" s="168"/>
    </row>
    <row r="2218" spans="2:3" ht="12.75">
      <c r="B2218" s="165"/>
      <c r="C2218" s="168"/>
    </row>
    <row r="2219" spans="2:3" ht="12.75">
      <c r="B2219" s="165"/>
      <c r="C2219" s="168"/>
    </row>
    <row r="2220" spans="2:3" ht="12.75">
      <c r="B2220" s="165"/>
      <c r="C2220" s="168"/>
    </row>
    <row r="2221" spans="2:3" ht="12.75">
      <c r="B2221" s="165"/>
      <c r="C2221" s="168"/>
    </row>
    <row r="2222" spans="2:3" ht="12.75">
      <c r="B2222" s="165"/>
      <c r="C2222" s="168"/>
    </row>
    <row r="2223" spans="2:3" ht="12.75">
      <c r="B2223" s="165"/>
      <c r="C2223" s="168"/>
    </row>
    <row r="2224" spans="2:3" ht="12.75">
      <c r="B2224" s="165"/>
      <c r="C2224" s="168"/>
    </row>
    <row r="2225" spans="2:3" ht="12.75">
      <c r="B2225" s="165"/>
      <c r="C2225" s="168"/>
    </row>
    <row r="2226" spans="2:3" ht="12.75">
      <c r="B2226" s="165"/>
      <c r="C2226" s="168"/>
    </row>
    <row r="2227" spans="2:3" ht="12.75">
      <c r="B2227" s="165"/>
      <c r="C2227" s="168"/>
    </row>
    <row r="2228" spans="2:3" ht="12.75">
      <c r="B2228" s="165"/>
      <c r="C2228" s="168"/>
    </row>
    <row r="2229" spans="2:3" ht="12.75">
      <c r="B2229" s="165"/>
      <c r="C2229" s="168"/>
    </row>
    <row r="2230" spans="2:3" ht="12.75">
      <c r="B2230" s="165"/>
      <c r="C2230" s="168"/>
    </row>
    <row r="2231" spans="2:3" ht="12.75">
      <c r="B2231" s="165"/>
      <c r="C2231" s="168"/>
    </row>
    <row r="2232" spans="2:3" ht="12.75">
      <c r="B2232" s="165"/>
      <c r="C2232" s="168"/>
    </row>
    <row r="2233" spans="2:3" ht="12.75">
      <c r="B2233" s="165"/>
      <c r="C2233" s="168"/>
    </row>
    <row r="2234" spans="2:3" ht="12.75">
      <c r="B2234" s="165"/>
      <c r="C2234" s="168"/>
    </row>
    <row r="2235" spans="2:3" ht="12.75">
      <c r="B2235" s="165"/>
      <c r="C2235" s="168"/>
    </row>
    <row r="2236" spans="2:3" ht="12.75">
      <c r="B2236" s="165"/>
      <c r="C2236" s="168"/>
    </row>
    <row r="2237" spans="2:3" ht="12.75">
      <c r="B2237" s="165"/>
      <c r="C2237" s="168"/>
    </row>
    <row r="2238" spans="2:3" ht="12.75">
      <c r="B2238" s="165"/>
      <c r="C2238" s="168"/>
    </row>
    <row r="2239" spans="2:3" ht="12.75">
      <c r="B2239" s="165"/>
      <c r="C2239" s="168"/>
    </row>
    <row r="2240" spans="2:3" ht="12.75">
      <c r="B2240" s="165"/>
      <c r="C2240" s="168"/>
    </row>
    <row r="2241" spans="2:3" ht="12.75">
      <c r="B2241" s="165"/>
      <c r="C2241" s="168"/>
    </row>
    <row r="2242" spans="2:3" ht="12.75">
      <c r="B2242" s="165"/>
      <c r="C2242" s="168"/>
    </row>
    <row r="2243" spans="2:3" ht="12.75">
      <c r="B2243" s="165"/>
      <c r="C2243" s="168"/>
    </row>
    <row r="2244" spans="2:3" ht="12.75">
      <c r="B2244" s="165"/>
      <c r="C2244" s="168"/>
    </row>
    <row r="2245" spans="2:3" ht="12.75">
      <c r="B2245" s="165"/>
      <c r="C2245" s="168"/>
    </row>
    <row r="2246" spans="2:3" ht="12.75">
      <c r="B2246" s="165"/>
      <c r="C2246" s="168"/>
    </row>
    <row r="2247" spans="2:3" ht="12.75">
      <c r="B2247" s="165"/>
      <c r="C2247" s="168"/>
    </row>
    <row r="2248" spans="2:3" ht="12.75">
      <c r="B2248" s="165"/>
      <c r="C2248" s="168"/>
    </row>
    <row r="2249" spans="2:3" ht="12.75">
      <c r="B2249" s="165"/>
      <c r="C2249" s="168"/>
    </row>
    <row r="2250" spans="2:3" ht="12.75">
      <c r="B2250" s="165"/>
      <c r="C2250" s="168"/>
    </row>
    <row r="2251" spans="2:3" ht="12.75">
      <c r="B2251" s="165"/>
      <c r="C2251" s="168"/>
    </row>
    <row r="2252" spans="2:3" ht="12.75">
      <c r="B2252" s="165"/>
      <c r="C2252" s="168"/>
    </row>
    <row r="2253" spans="2:3" ht="12.75">
      <c r="B2253" s="165"/>
      <c r="C2253" s="168"/>
    </row>
    <row r="2254" spans="2:3" ht="12.75">
      <c r="B2254" s="165"/>
      <c r="C2254" s="168"/>
    </row>
    <row r="2255" spans="2:3" ht="12.75">
      <c r="B2255" s="165"/>
      <c r="C2255" s="168"/>
    </row>
    <row r="2256" spans="2:3" ht="12.75">
      <c r="B2256" s="165"/>
      <c r="C2256" s="168"/>
    </row>
    <row r="2257" spans="2:3" ht="12.75">
      <c r="B2257" s="165"/>
      <c r="C2257" s="168"/>
    </row>
    <row r="2258" spans="2:3" ht="12.75">
      <c r="B2258" s="165"/>
      <c r="C2258" s="168"/>
    </row>
    <row r="2259" spans="2:3" ht="12.75">
      <c r="B2259" s="165"/>
      <c r="C2259" s="168"/>
    </row>
    <row r="2260" spans="2:3" ht="12.75">
      <c r="B2260" s="165"/>
      <c r="C2260" s="168"/>
    </row>
    <row r="2261" spans="2:3" ht="12.75">
      <c r="B2261" s="165"/>
      <c r="C2261" s="168"/>
    </row>
    <row r="2262" spans="2:3" ht="12.75">
      <c r="B2262" s="165"/>
      <c r="C2262" s="168"/>
    </row>
    <row r="2263" spans="2:3" ht="12.75">
      <c r="B2263" s="165"/>
      <c r="C2263" s="168"/>
    </row>
    <row r="2264" spans="2:3" ht="12.75">
      <c r="B2264" s="165"/>
      <c r="C2264" s="168"/>
    </row>
    <row r="2265" spans="2:3" ht="12.75">
      <c r="B2265" s="165"/>
      <c r="C2265" s="168"/>
    </row>
    <row r="2266" spans="2:3" ht="12.75">
      <c r="B2266" s="165"/>
      <c r="C2266" s="168"/>
    </row>
    <row r="2267" spans="2:3" ht="12.75">
      <c r="B2267" s="165"/>
      <c r="C2267" s="168"/>
    </row>
    <row r="2268" spans="2:3" ht="12.75">
      <c r="B2268" s="165"/>
      <c r="C2268" s="168"/>
    </row>
    <row r="2269" spans="2:3" ht="12.75">
      <c r="B2269" s="165"/>
      <c r="C2269" s="168"/>
    </row>
    <row r="2270" spans="2:3" ht="12.75">
      <c r="B2270" s="165"/>
      <c r="C2270" s="168"/>
    </row>
    <row r="2271" spans="2:3" ht="12.75">
      <c r="B2271" s="165"/>
      <c r="C2271" s="168"/>
    </row>
    <row r="2272" spans="2:3" ht="12.75">
      <c r="B2272" s="165"/>
      <c r="C2272" s="168"/>
    </row>
    <row r="2273" spans="2:3" ht="12.75">
      <c r="B2273" s="165"/>
      <c r="C2273" s="168"/>
    </row>
    <row r="2274" spans="2:3" ht="12.75">
      <c r="B2274" s="165"/>
      <c r="C2274" s="168"/>
    </row>
    <row r="2275" spans="2:3" ht="12.75">
      <c r="B2275" s="165"/>
      <c r="C2275" s="168"/>
    </row>
    <row r="2276" spans="2:3" ht="12.75">
      <c r="B2276" s="165"/>
      <c r="C2276" s="168"/>
    </row>
    <row r="2277" spans="2:3" ht="12.75">
      <c r="B2277" s="165"/>
      <c r="C2277" s="168"/>
    </row>
    <row r="2278" spans="2:3" ht="12.75">
      <c r="B2278" s="165"/>
      <c r="C2278" s="168"/>
    </row>
    <row r="2279" spans="2:3" ht="12.75">
      <c r="B2279" s="165"/>
      <c r="C2279" s="168"/>
    </row>
    <row r="2280" spans="2:3" ht="12.75">
      <c r="B2280" s="165"/>
      <c r="C2280" s="168"/>
    </row>
    <row r="2281" spans="2:3" ht="12.75">
      <c r="B2281" s="165"/>
      <c r="C2281" s="168"/>
    </row>
    <row r="2282" spans="2:3" ht="12.75">
      <c r="B2282" s="165"/>
      <c r="C2282" s="168"/>
    </row>
    <row r="2283" spans="2:3" ht="12.75">
      <c r="B2283" s="165"/>
      <c r="C2283" s="168"/>
    </row>
    <row r="2284" spans="2:3" ht="12.75">
      <c r="B2284" s="165"/>
      <c r="C2284" s="168"/>
    </row>
    <row r="2285" spans="2:3" ht="12.75">
      <c r="B2285" s="165"/>
      <c r="C2285" s="168"/>
    </row>
    <row r="2286" spans="2:3" ht="12.75">
      <c r="B2286" s="165"/>
      <c r="C2286" s="168"/>
    </row>
    <row r="2287" spans="2:3" ht="12.75">
      <c r="B2287" s="165"/>
      <c r="C2287" s="168"/>
    </row>
    <row r="2288" spans="2:3" ht="12.75">
      <c r="B2288" s="165"/>
      <c r="C2288" s="168"/>
    </row>
    <row r="2289" spans="2:3" ht="12.75">
      <c r="B2289" s="165"/>
      <c r="C2289" s="168"/>
    </row>
    <row r="2290" spans="2:3" ht="12.75">
      <c r="B2290" s="165"/>
      <c r="C2290" s="168"/>
    </row>
    <row r="2291" spans="2:3" ht="12.75">
      <c r="B2291" s="165"/>
      <c r="C2291" s="168"/>
    </row>
    <row r="2292" spans="2:3" ht="12.75">
      <c r="B2292" s="165"/>
      <c r="C2292" s="168"/>
    </row>
    <row r="2293" spans="2:3" ht="12.75">
      <c r="B2293" s="165"/>
      <c r="C2293" s="168"/>
    </row>
    <row r="2294" spans="2:3" ht="12.75">
      <c r="B2294" s="165"/>
      <c r="C2294" s="168"/>
    </row>
    <row r="2295" spans="2:3" ht="12.75">
      <c r="B2295" s="165"/>
      <c r="C2295" s="168"/>
    </row>
    <row r="2296" spans="2:3" ht="12.75">
      <c r="B2296" s="165"/>
      <c r="C2296" s="168"/>
    </row>
    <row r="2297" spans="2:3" ht="12.75">
      <c r="B2297" s="165"/>
      <c r="C2297" s="168"/>
    </row>
    <row r="2298" spans="2:3" ht="12.75">
      <c r="B2298" s="165"/>
      <c r="C2298" s="168"/>
    </row>
    <row r="2299" spans="2:3" ht="12.75">
      <c r="B2299" s="165"/>
      <c r="C2299" s="168"/>
    </row>
    <row r="2300" spans="2:3" ht="12.75">
      <c r="B2300" s="165"/>
      <c r="C2300" s="168"/>
    </row>
    <row r="2301" spans="2:3" ht="12.75">
      <c r="B2301" s="165"/>
      <c r="C2301" s="168"/>
    </row>
    <row r="2302" spans="2:3" ht="12.75">
      <c r="B2302" s="165"/>
      <c r="C2302" s="168"/>
    </row>
    <row r="2303" spans="2:3" ht="12.75">
      <c r="B2303" s="165"/>
      <c r="C2303" s="168"/>
    </row>
    <row r="2304" spans="2:3" ht="12.75">
      <c r="B2304" s="165"/>
      <c r="C2304" s="168"/>
    </row>
    <row r="2305" spans="2:3" ht="12.75">
      <c r="B2305" s="165"/>
      <c r="C2305" s="168"/>
    </row>
    <row r="2306" spans="2:3" ht="12.75">
      <c r="B2306" s="165"/>
      <c r="C2306" s="168"/>
    </row>
    <row r="2307" spans="2:3" ht="12.75">
      <c r="B2307" s="165"/>
      <c r="C2307" s="168"/>
    </row>
    <row r="2308" spans="2:3" ht="12.75">
      <c r="B2308" s="165"/>
      <c r="C2308" s="168"/>
    </row>
    <row r="2309" spans="2:3" ht="12.75">
      <c r="B2309" s="165"/>
      <c r="C2309" s="168"/>
    </row>
    <row r="2310" spans="2:3" ht="12.75">
      <c r="B2310" s="165"/>
      <c r="C2310" s="168"/>
    </row>
    <row r="2311" spans="2:3" ht="12.75">
      <c r="B2311" s="165"/>
      <c r="C2311" s="168"/>
    </row>
    <row r="2312" spans="2:3" ht="12.75">
      <c r="B2312" s="165"/>
      <c r="C2312" s="168"/>
    </row>
    <row r="2313" spans="2:3" ht="12.75">
      <c r="B2313" s="165"/>
      <c r="C2313" s="168"/>
    </row>
    <row r="2314" spans="2:3" ht="12.75">
      <c r="B2314" s="165"/>
      <c r="C2314" s="168"/>
    </row>
    <row r="2315" spans="2:3" ht="12.75">
      <c r="B2315" s="165"/>
      <c r="C2315" s="168"/>
    </row>
    <row r="2316" spans="2:3" ht="12.75">
      <c r="B2316" s="165"/>
      <c r="C2316" s="168"/>
    </row>
    <row r="2317" spans="2:3" ht="12.75">
      <c r="B2317" s="165"/>
      <c r="C2317" s="168"/>
    </row>
    <row r="2318" spans="2:3" ht="12.75">
      <c r="B2318" s="165"/>
      <c r="C2318" s="168"/>
    </row>
    <row r="2319" spans="2:3" ht="12.75">
      <c r="B2319" s="165"/>
      <c r="C2319" s="168"/>
    </row>
    <row r="2320" spans="2:3" ht="12.75">
      <c r="B2320" s="165"/>
      <c r="C2320" s="168"/>
    </row>
    <row r="2321" spans="2:3" ht="12.75">
      <c r="B2321" s="165"/>
      <c r="C2321" s="168"/>
    </row>
    <row r="2322" spans="2:3" ht="12.75">
      <c r="B2322" s="165"/>
      <c r="C2322" s="168"/>
    </row>
    <row r="2323" spans="2:3" ht="12.75">
      <c r="B2323" s="165"/>
      <c r="C2323" s="168"/>
    </row>
    <row r="2324" spans="2:3" ht="12.75">
      <c r="B2324" s="165"/>
      <c r="C2324" s="168"/>
    </row>
    <row r="2325" spans="2:3" ht="12.75">
      <c r="B2325" s="165"/>
      <c r="C2325" s="168"/>
    </row>
    <row r="2326" spans="2:3" ht="12.75">
      <c r="B2326" s="165"/>
      <c r="C2326" s="168"/>
    </row>
    <row r="2327" spans="2:3" ht="12.75">
      <c r="B2327" s="165"/>
      <c r="C2327" s="168"/>
    </row>
    <row r="2328" spans="2:3" ht="12.75">
      <c r="B2328" s="165"/>
      <c r="C2328" s="168"/>
    </row>
    <row r="2329" spans="2:3" ht="12.75">
      <c r="B2329" s="165"/>
      <c r="C2329" s="168"/>
    </row>
    <row r="2330" spans="2:3" ht="12.75">
      <c r="B2330" s="165"/>
      <c r="C2330" s="168"/>
    </row>
    <row r="2331" spans="2:3" ht="12.75">
      <c r="B2331" s="165"/>
      <c r="C2331" s="168"/>
    </row>
    <row r="2332" spans="2:3" ht="12.75">
      <c r="B2332" s="165"/>
      <c r="C2332" s="168"/>
    </row>
    <row r="2333" spans="2:3" ht="12.75">
      <c r="B2333" s="165"/>
      <c r="C2333" s="168"/>
    </row>
    <row r="2334" spans="2:3" ht="12.75">
      <c r="B2334" s="165"/>
      <c r="C2334" s="168"/>
    </row>
    <row r="2335" spans="2:3" ht="12.75">
      <c r="B2335" s="165"/>
      <c r="C2335" s="168"/>
    </row>
    <row r="2336" spans="2:3" ht="12.75">
      <c r="B2336" s="165"/>
      <c r="C2336" s="168"/>
    </row>
    <row r="2337" spans="2:3" ht="12.75">
      <c r="B2337" s="165"/>
      <c r="C2337" s="168"/>
    </row>
    <row r="2338" spans="2:3" ht="12.75">
      <c r="B2338" s="165"/>
      <c r="C2338" s="168"/>
    </row>
    <row r="2339" spans="2:3" ht="12.75">
      <c r="B2339" s="165"/>
      <c r="C2339" s="168"/>
    </row>
    <row r="2340" spans="2:3" ht="12.75">
      <c r="B2340" s="165"/>
      <c r="C2340" s="168"/>
    </row>
    <row r="2341" spans="2:3" ht="12.75">
      <c r="B2341" s="165"/>
      <c r="C2341" s="168"/>
    </row>
    <row r="2342" spans="2:3" ht="12.75">
      <c r="B2342" s="165"/>
      <c r="C2342" s="168"/>
    </row>
    <row r="2343" spans="2:3" ht="12.75">
      <c r="B2343" s="165"/>
      <c r="C2343" s="168"/>
    </row>
    <row r="2344" spans="2:3" ht="12.75">
      <c r="B2344" s="165"/>
      <c r="C2344" s="168"/>
    </row>
    <row r="2345" spans="2:3" ht="12.75">
      <c r="B2345" s="165"/>
      <c r="C2345" s="168"/>
    </row>
    <row r="2346" spans="2:3" ht="12.75">
      <c r="B2346" s="165"/>
      <c r="C2346" s="168"/>
    </row>
    <row r="2347" spans="2:3" ht="12.75">
      <c r="B2347" s="165"/>
      <c r="C2347" s="168"/>
    </row>
    <row r="2348" spans="2:3" ht="12.75">
      <c r="B2348" s="165"/>
      <c r="C2348" s="168"/>
    </row>
    <row r="2349" spans="2:3" ht="12.75">
      <c r="B2349" s="165"/>
      <c r="C2349" s="168"/>
    </row>
    <row r="2350" spans="2:3" ht="12.75">
      <c r="B2350" s="165"/>
      <c r="C2350" s="168"/>
    </row>
    <row r="2351" spans="2:3" ht="12.75">
      <c r="B2351" s="165"/>
      <c r="C2351" s="168"/>
    </row>
    <row r="2352" spans="2:3" ht="12.75">
      <c r="B2352" s="165"/>
      <c r="C2352" s="168"/>
    </row>
    <row r="2353" spans="2:3" ht="12.75">
      <c r="B2353" s="165"/>
      <c r="C2353" s="168"/>
    </row>
    <row r="2354" spans="2:3" ht="12.75">
      <c r="B2354" s="165"/>
      <c r="C2354" s="168"/>
    </row>
    <row r="2355" spans="2:3" ht="12.75">
      <c r="B2355" s="165"/>
      <c r="C2355" s="168"/>
    </row>
    <row r="2356" spans="2:3" ht="12.75">
      <c r="B2356" s="165"/>
      <c r="C2356" s="168"/>
    </row>
    <row r="2357" spans="2:3" ht="12.75">
      <c r="B2357" s="165"/>
      <c r="C2357" s="168"/>
    </row>
    <row r="2358" spans="2:3" ht="12.75">
      <c r="B2358" s="165"/>
      <c r="C2358" s="168"/>
    </row>
    <row r="2359" spans="2:3" ht="12.75">
      <c r="B2359" s="165"/>
      <c r="C2359" s="168"/>
    </row>
    <row r="2360" spans="2:3" ht="12.75">
      <c r="B2360" s="165"/>
      <c r="C2360" s="168"/>
    </row>
    <row r="2361" spans="2:3" ht="12.75">
      <c r="B2361" s="165"/>
      <c r="C2361" s="168"/>
    </row>
    <row r="2362" spans="2:3" ht="12.75">
      <c r="B2362" s="165"/>
      <c r="C2362" s="168"/>
    </row>
    <row r="2363" spans="2:3" ht="12.75">
      <c r="B2363" s="165"/>
      <c r="C2363" s="168"/>
    </row>
    <row r="2364" spans="2:3" ht="12.75">
      <c r="B2364" s="165"/>
      <c r="C2364" s="168"/>
    </row>
    <row r="2365" spans="2:3" ht="12.75">
      <c r="B2365" s="165"/>
      <c r="C2365" s="168"/>
    </row>
    <row r="2366" spans="2:3" ht="12.75">
      <c r="B2366" s="165"/>
      <c r="C2366" s="168"/>
    </row>
    <row r="2367" spans="2:3" ht="12.75">
      <c r="B2367" s="165"/>
      <c r="C2367" s="168"/>
    </row>
    <row r="2368" spans="2:3" ht="12.75">
      <c r="B2368" s="165"/>
      <c r="C2368" s="168"/>
    </row>
    <row r="2369" spans="2:3" ht="12.75">
      <c r="B2369" s="165"/>
      <c r="C2369" s="168"/>
    </row>
    <row r="2370" spans="2:3" ht="12.75">
      <c r="B2370" s="165"/>
      <c r="C2370" s="168"/>
    </row>
    <row r="2371" spans="2:3" ht="12.75">
      <c r="B2371" s="165"/>
      <c r="C2371" s="168"/>
    </row>
    <row r="2372" spans="2:3" ht="12.75">
      <c r="B2372" s="165"/>
      <c r="C2372" s="168"/>
    </row>
    <row r="2373" spans="2:3" ht="12.75">
      <c r="B2373" s="165"/>
      <c r="C2373" s="168"/>
    </row>
    <row r="2374" spans="2:3" ht="12.75">
      <c r="B2374" s="165"/>
      <c r="C2374" s="168"/>
    </row>
    <row r="2375" spans="2:3" ht="12.75">
      <c r="B2375" s="165"/>
      <c r="C2375" s="168"/>
    </row>
    <row r="2376" spans="2:3" ht="12.75">
      <c r="B2376" s="165"/>
      <c r="C2376" s="168"/>
    </row>
    <row r="2377" spans="2:3" ht="12.75">
      <c r="B2377" s="165"/>
      <c r="C2377" s="168"/>
    </row>
    <row r="2378" spans="2:3" ht="12.75">
      <c r="B2378" s="165"/>
      <c r="C2378" s="168"/>
    </row>
    <row r="2379" spans="2:3" ht="12.75">
      <c r="B2379" s="165"/>
      <c r="C2379" s="168"/>
    </row>
    <row r="2380" spans="2:3" ht="12.75">
      <c r="B2380" s="165"/>
      <c r="C2380" s="168"/>
    </row>
    <row r="2381" spans="2:3" ht="12.75">
      <c r="B2381" s="165"/>
      <c r="C2381" s="168"/>
    </row>
    <row r="2382" spans="2:3" ht="12.75">
      <c r="B2382" s="165"/>
      <c r="C2382" s="168"/>
    </row>
    <row r="2383" spans="2:3" ht="12.75">
      <c r="B2383" s="165"/>
      <c r="C2383" s="168"/>
    </row>
    <row r="2384" spans="2:3" ht="12.75">
      <c r="B2384" s="165"/>
      <c r="C2384" s="168"/>
    </row>
    <row r="2385" spans="2:3" ht="12.75">
      <c r="B2385" s="165"/>
      <c r="C2385" s="168"/>
    </row>
    <row r="2386" spans="2:3" ht="12.75">
      <c r="B2386" s="165"/>
      <c r="C2386" s="168"/>
    </row>
    <row r="2387" spans="2:3" ht="12.75">
      <c r="B2387" s="165"/>
      <c r="C2387" s="168"/>
    </row>
    <row r="2388" spans="2:3" ht="12.75">
      <c r="B2388" s="165"/>
      <c r="C2388" s="168"/>
    </row>
    <row r="2389" spans="2:3" ht="12.75">
      <c r="B2389" s="165"/>
      <c r="C2389" s="168"/>
    </row>
    <row r="2390" spans="2:3" ht="12.75">
      <c r="B2390" s="165"/>
      <c r="C2390" s="168"/>
    </row>
    <row r="2391" spans="2:3" ht="12.75">
      <c r="B2391" s="165"/>
      <c r="C2391" s="168"/>
    </row>
    <row r="2392" spans="2:3" ht="12.75">
      <c r="B2392" s="165"/>
      <c r="C2392" s="168"/>
    </row>
    <row r="2393" spans="2:3" ht="12.75">
      <c r="B2393" s="165"/>
      <c r="C2393" s="168"/>
    </row>
    <row r="2394" spans="2:3" ht="12.75">
      <c r="B2394" s="165"/>
      <c r="C2394" s="168"/>
    </row>
    <row r="2395" spans="2:3" ht="12.75">
      <c r="B2395" s="165"/>
      <c r="C2395" s="168"/>
    </row>
    <row r="2396" spans="2:3" ht="12.75">
      <c r="B2396" s="165"/>
      <c r="C2396" s="168"/>
    </row>
    <row r="2397" spans="2:3" ht="12.75">
      <c r="B2397" s="165"/>
      <c r="C2397" s="168"/>
    </row>
    <row r="2398" spans="2:3" ht="12.75">
      <c r="B2398" s="165"/>
      <c r="C2398" s="168"/>
    </row>
    <row r="2399" spans="2:3" ht="12.75">
      <c r="B2399" s="165"/>
      <c r="C2399" s="168"/>
    </row>
    <row r="2400" spans="2:3" ht="12.75">
      <c r="B2400" s="165"/>
      <c r="C2400" s="168"/>
    </row>
    <row r="2401" spans="2:3" ht="12.75">
      <c r="B2401" s="165"/>
      <c r="C2401" s="168"/>
    </row>
    <row r="2402" spans="2:3" ht="12.75">
      <c r="B2402" s="165"/>
      <c r="C2402" s="168"/>
    </row>
    <row r="2403" spans="2:3" ht="12.75">
      <c r="B2403" s="165"/>
      <c r="C2403" s="168"/>
    </row>
    <row r="2404" spans="2:3" ht="12.75">
      <c r="B2404" s="165"/>
      <c r="C2404" s="168"/>
    </row>
    <row r="2405" spans="2:3" ht="12.75">
      <c r="B2405" s="165"/>
      <c r="C2405" s="168"/>
    </row>
    <row r="2406" spans="2:3" ht="12.75">
      <c r="B2406" s="165"/>
      <c r="C2406" s="168"/>
    </row>
    <row r="2407" spans="2:3" ht="12.75">
      <c r="B2407" s="165"/>
      <c r="C2407" s="168"/>
    </row>
    <row r="2408" spans="2:3" ht="12.75">
      <c r="B2408" s="165"/>
      <c r="C2408" s="168"/>
    </row>
    <row r="2409" spans="2:3" ht="12.75">
      <c r="B2409" s="165"/>
      <c r="C2409" s="168"/>
    </row>
    <row r="2410" spans="2:3" ht="12.75">
      <c r="B2410" s="165"/>
      <c r="C2410" s="168"/>
    </row>
    <row r="2411" spans="2:3" ht="12.75">
      <c r="B2411" s="165"/>
      <c r="C2411" s="168"/>
    </row>
    <row r="2412" spans="2:3" ht="12.75">
      <c r="B2412" s="165"/>
      <c r="C2412" s="168"/>
    </row>
    <row r="2413" spans="2:3" ht="12.75">
      <c r="B2413" s="165"/>
      <c r="C2413" s="168"/>
    </row>
    <row r="2414" spans="2:3" ht="12.75">
      <c r="B2414" s="165"/>
      <c r="C2414" s="168"/>
    </row>
    <row r="2415" spans="2:3" ht="12.75">
      <c r="B2415" s="165"/>
      <c r="C2415" s="168"/>
    </row>
    <row r="2416" spans="2:3" ht="12.75">
      <c r="B2416" s="165"/>
      <c r="C2416" s="168"/>
    </row>
    <row r="2417" spans="2:3" ht="12.75">
      <c r="B2417" s="165"/>
      <c r="C2417" s="168"/>
    </row>
    <row r="2418" spans="2:3" ht="12.75">
      <c r="B2418" s="165"/>
      <c r="C2418" s="168"/>
    </row>
    <row r="2419" spans="2:3" ht="12.75">
      <c r="B2419" s="165"/>
      <c r="C2419" s="168"/>
    </row>
    <row r="2420" spans="2:3" ht="12.75">
      <c r="B2420" s="165"/>
      <c r="C2420" s="168"/>
    </row>
    <row r="2421" spans="2:3" ht="12.75">
      <c r="B2421" s="165"/>
      <c r="C2421" s="168"/>
    </row>
    <row r="2422" spans="2:3" ht="12.75">
      <c r="B2422" s="165"/>
      <c r="C2422" s="168"/>
    </row>
    <row r="2423" spans="2:3" ht="12.75">
      <c r="B2423" s="165"/>
      <c r="C2423" s="168"/>
    </row>
    <row r="2424" spans="2:3" ht="12.75">
      <c r="B2424" s="165"/>
      <c r="C2424" s="168"/>
    </row>
    <row r="2425" spans="2:3" ht="12.75">
      <c r="B2425" s="165"/>
      <c r="C2425" s="168"/>
    </row>
    <row r="2426" spans="2:3" ht="12.75">
      <c r="B2426" s="165"/>
      <c r="C2426" s="168"/>
    </row>
    <row r="2427" spans="2:3" ht="12.75">
      <c r="B2427" s="165"/>
      <c r="C2427" s="168"/>
    </row>
    <row r="2428" spans="2:3" ht="12.75">
      <c r="B2428" s="165"/>
      <c r="C2428" s="168"/>
    </row>
    <row r="2429" spans="2:3" ht="12.75">
      <c r="B2429" s="165"/>
      <c r="C2429" s="168"/>
    </row>
    <row r="2430" spans="2:3" ht="12.75">
      <c r="B2430" s="165"/>
      <c r="C2430" s="168"/>
    </row>
    <row r="2431" spans="2:3" ht="12.75">
      <c r="B2431" s="165"/>
      <c r="C2431" s="168"/>
    </row>
    <row r="2432" spans="2:3" ht="12.75">
      <c r="B2432" s="165"/>
      <c r="C2432" s="168"/>
    </row>
    <row r="2433" spans="2:3" ht="12.75">
      <c r="B2433" s="165"/>
      <c r="C2433" s="168"/>
    </row>
    <row r="2434" spans="2:3" ht="12.75">
      <c r="B2434" s="165"/>
      <c r="C2434" s="168"/>
    </row>
    <row r="2435" spans="2:3" ht="12.75">
      <c r="B2435" s="165"/>
      <c r="C2435" s="168"/>
    </row>
    <row r="2436" spans="2:3" ht="12.75">
      <c r="B2436" s="165"/>
      <c r="C2436" s="168"/>
    </row>
    <row r="2437" spans="2:3" ht="12.75">
      <c r="B2437" s="165"/>
      <c r="C2437" s="168"/>
    </row>
    <row r="2438" spans="2:3" ht="12.75">
      <c r="B2438" s="165"/>
      <c r="C2438" s="168"/>
    </row>
    <row r="2439" spans="2:3" ht="12.75">
      <c r="B2439" s="165"/>
      <c r="C2439" s="168"/>
    </row>
    <row r="2440" spans="2:3" ht="12.75">
      <c r="B2440" s="165"/>
      <c r="C2440" s="168"/>
    </row>
    <row r="2441" spans="2:3" ht="12.75">
      <c r="B2441" s="165"/>
      <c r="C2441" s="168"/>
    </row>
    <row r="2442" spans="2:3" ht="12.75">
      <c r="B2442" s="165"/>
      <c r="C2442" s="168"/>
    </row>
    <row r="2443" spans="2:3" ht="12.75">
      <c r="B2443" s="165"/>
      <c r="C2443" s="168"/>
    </row>
    <row r="2444" spans="2:3" ht="12.75">
      <c r="B2444" s="165"/>
      <c r="C2444" s="168"/>
    </row>
    <row r="2445" spans="2:3" ht="12.75">
      <c r="B2445" s="165"/>
      <c r="C2445" s="168"/>
    </row>
    <row r="2446" spans="2:3" ht="12.75">
      <c r="B2446" s="165"/>
      <c r="C2446" s="168"/>
    </row>
    <row r="2447" spans="2:3" ht="12.75">
      <c r="B2447" s="165"/>
      <c r="C2447" s="168"/>
    </row>
    <row r="2448" spans="2:3" ht="12.75">
      <c r="B2448" s="165"/>
      <c r="C2448" s="168"/>
    </row>
    <row r="2449" spans="2:3" ht="12.75">
      <c r="B2449" s="165"/>
      <c r="C2449" s="168"/>
    </row>
    <row r="2450" spans="2:3" ht="12.75">
      <c r="B2450" s="165"/>
      <c r="C2450" s="168"/>
    </row>
    <row r="2451" spans="2:3" ht="12.75">
      <c r="B2451" s="165"/>
      <c r="C2451" s="168"/>
    </row>
    <row r="2452" spans="2:3" ht="12.75">
      <c r="B2452" s="165"/>
      <c r="C2452" s="168"/>
    </row>
    <row r="2453" spans="2:3" ht="12.75">
      <c r="B2453" s="165"/>
      <c r="C2453" s="168"/>
    </row>
    <row r="2454" spans="2:3" ht="12.75">
      <c r="B2454" s="165"/>
      <c r="C2454" s="168"/>
    </row>
    <row r="2455" spans="2:3" ht="12.75">
      <c r="B2455" s="165"/>
      <c r="C2455" s="168"/>
    </row>
    <row r="2456" spans="2:3" ht="12.75">
      <c r="B2456" s="165"/>
      <c r="C2456" s="168"/>
    </row>
    <row r="2457" spans="2:3" ht="12.75">
      <c r="B2457" s="165"/>
      <c r="C2457" s="168"/>
    </row>
    <row r="2458" spans="2:3" ht="12.75">
      <c r="B2458" s="165"/>
      <c r="C2458" s="168"/>
    </row>
    <row r="2459" spans="2:3" ht="12.75">
      <c r="B2459" s="165"/>
      <c r="C2459" s="168"/>
    </row>
    <row r="2460" spans="2:3" ht="12.75">
      <c r="B2460" s="165"/>
      <c r="C2460" s="168"/>
    </row>
    <row r="2461" spans="2:3" ht="12.75">
      <c r="B2461" s="165"/>
      <c r="C2461" s="168"/>
    </row>
    <row r="2462" spans="2:3" ht="12.75">
      <c r="B2462" s="165"/>
      <c r="C2462" s="168"/>
    </row>
    <row r="2463" spans="2:3" ht="12.75">
      <c r="B2463" s="165"/>
      <c r="C2463" s="168"/>
    </row>
    <row r="2464" spans="2:3" ht="12.75">
      <c r="B2464" s="165"/>
      <c r="C2464" s="168"/>
    </row>
    <row r="2465" spans="2:3" ht="12.75">
      <c r="B2465" s="165"/>
      <c r="C2465" s="168"/>
    </row>
    <row r="2466" spans="2:3" ht="12.75">
      <c r="B2466" s="165"/>
      <c r="C2466" s="168"/>
    </row>
    <row r="2467" spans="2:3" ht="12.75">
      <c r="B2467" s="165"/>
      <c r="C2467" s="168"/>
    </row>
    <row r="2468" spans="2:3" ht="12.75">
      <c r="B2468" s="165"/>
      <c r="C2468" s="168"/>
    </row>
    <row r="2469" spans="2:3" ht="12.75">
      <c r="B2469" s="165"/>
      <c r="C2469" s="168"/>
    </row>
    <row r="2470" spans="2:3" ht="12.75">
      <c r="B2470" s="165"/>
      <c r="C2470" s="168"/>
    </row>
    <row r="2471" spans="2:3" ht="12.75">
      <c r="B2471" s="165"/>
      <c r="C2471" s="168"/>
    </row>
    <row r="2472" spans="2:3" ht="12.75">
      <c r="B2472" s="165"/>
      <c r="C2472" s="168"/>
    </row>
    <row r="2473" spans="2:3" ht="12.75">
      <c r="B2473" s="165"/>
      <c r="C2473" s="168"/>
    </row>
    <row r="2474" spans="2:3" ht="12.75">
      <c r="B2474" s="165"/>
      <c r="C2474" s="168"/>
    </row>
    <row r="2475" spans="2:3" ht="12.75">
      <c r="B2475" s="165"/>
      <c r="C2475" s="168"/>
    </row>
    <row r="2476" spans="2:3" ht="12.75">
      <c r="B2476" s="165"/>
      <c r="C2476" s="168"/>
    </row>
    <row r="2477" spans="2:3" ht="12.75">
      <c r="B2477" s="165"/>
      <c r="C2477" s="168"/>
    </row>
    <row r="2478" spans="2:3" ht="12.75">
      <c r="B2478" s="165"/>
      <c r="C2478" s="168"/>
    </row>
    <row r="2479" spans="2:3" ht="12.75">
      <c r="B2479" s="165"/>
      <c r="C2479" s="168"/>
    </row>
    <row r="2480" spans="2:3" ht="12.75">
      <c r="B2480" s="165"/>
      <c r="C2480" s="168"/>
    </row>
    <row r="2481" spans="2:3" ht="12.75">
      <c r="B2481" s="165"/>
      <c r="C2481" s="168"/>
    </row>
    <row r="2482" spans="2:3" ht="12.75">
      <c r="B2482" s="165"/>
      <c r="C2482" s="168"/>
    </row>
    <row r="2483" spans="2:3" ht="12.75">
      <c r="B2483" s="165"/>
      <c r="C2483" s="168"/>
    </row>
    <row r="2484" spans="2:3" ht="12.75">
      <c r="B2484" s="165"/>
      <c r="C2484" s="168"/>
    </row>
    <row r="2485" spans="2:3" ht="12.75">
      <c r="B2485" s="165"/>
      <c r="C2485" s="168"/>
    </row>
    <row r="2486" spans="2:3" ht="12.75">
      <c r="B2486" s="165"/>
      <c r="C2486" s="168"/>
    </row>
    <row r="2487" spans="2:3" ht="12.75">
      <c r="B2487" s="165"/>
      <c r="C2487" s="168"/>
    </row>
    <row r="2488" spans="2:3" ht="12.75">
      <c r="B2488" s="165"/>
      <c r="C2488" s="168"/>
    </row>
    <row r="2489" spans="2:3" ht="12.75">
      <c r="B2489" s="165"/>
      <c r="C2489" s="168"/>
    </row>
    <row r="2490" spans="2:3" ht="12.75">
      <c r="B2490" s="165"/>
      <c r="C2490" s="168"/>
    </row>
    <row r="2491" spans="2:3" ht="12.75">
      <c r="B2491" s="165"/>
      <c r="C2491" s="168"/>
    </row>
    <row r="2492" spans="2:3" ht="12.75">
      <c r="B2492" s="165"/>
      <c r="C2492" s="168"/>
    </row>
    <row r="2493" spans="2:3" ht="12.75">
      <c r="B2493" s="165"/>
      <c r="C2493" s="168"/>
    </row>
    <row r="2494" spans="2:3" ht="12.75">
      <c r="B2494" s="165"/>
      <c r="C2494" s="168"/>
    </row>
    <row r="2495" spans="2:3" ht="12.75">
      <c r="B2495" s="165"/>
      <c r="C2495" s="168"/>
    </row>
    <row r="2496" spans="2:3" ht="12.75">
      <c r="B2496" s="165"/>
      <c r="C2496" s="168"/>
    </row>
    <row r="2497" spans="2:3" ht="12.75">
      <c r="B2497" s="165"/>
      <c r="C2497" s="168"/>
    </row>
    <row r="2498" spans="2:3" ht="12.75">
      <c r="B2498" s="165"/>
      <c r="C2498" s="168"/>
    </row>
    <row r="2499" spans="2:3" ht="12.75">
      <c r="B2499" s="165"/>
      <c r="C2499" s="168"/>
    </row>
    <row r="2500" spans="2:3" ht="12.75">
      <c r="B2500" s="165"/>
      <c r="C2500" s="168"/>
    </row>
    <row r="2501" spans="2:3" ht="12.75">
      <c r="B2501" s="165"/>
      <c r="C2501" s="168"/>
    </row>
    <row r="2502" spans="2:3" ht="12.75">
      <c r="B2502" s="165"/>
      <c r="C2502" s="168"/>
    </row>
    <row r="2503" spans="2:3" ht="12.75">
      <c r="B2503" s="165"/>
      <c r="C2503" s="168"/>
    </row>
    <row r="2504" spans="2:3" ht="12.75">
      <c r="B2504" s="165"/>
      <c r="C2504" s="168"/>
    </row>
    <row r="2505" spans="2:3" ht="12.75">
      <c r="B2505" s="165"/>
      <c r="C2505" s="168"/>
    </row>
    <row r="2506" spans="2:3" ht="12.75">
      <c r="B2506" s="165"/>
      <c r="C2506" s="168"/>
    </row>
    <row r="2507" spans="2:3" ht="12.75">
      <c r="B2507" s="165"/>
      <c r="C2507" s="168"/>
    </row>
    <row r="2508" spans="2:3" ht="12.75">
      <c r="B2508" s="165"/>
      <c r="C2508" s="168"/>
    </row>
    <row r="2509" spans="2:3" ht="12.75">
      <c r="B2509" s="165"/>
      <c r="C2509" s="168"/>
    </row>
    <row r="2510" spans="2:3" ht="12.75">
      <c r="B2510" s="165"/>
      <c r="C2510" s="168"/>
    </row>
    <row r="2511" spans="2:3" ht="12.75">
      <c r="B2511" s="165"/>
      <c r="C2511" s="168"/>
    </row>
    <row r="2512" spans="2:3" ht="12.75">
      <c r="B2512" s="165"/>
      <c r="C2512" s="168"/>
    </row>
    <row r="2513" spans="2:3" ht="12.75">
      <c r="B2513" s="165"/>
      <c r="C2513" s="168"/>
    </row>
    <row r="2514" spans="2:3" ht="12.75">
      <c r="B2514" s="165"/>
      <c r="C2514" s="168"/>
    </row>
    <row r="2515" spans="2:3" ht="12.75">
      <c r="B2515" s="165"/>
      <c r="C2515" s="168"/>
    </row>
    <row r="2516" spans="2:3" ht="12.75">
      <c r="B2516" s="165"/>
      <c r="C2516" s="168"/>
    </row>
    <row r="2517" spans="2:3" ht="12.75">
      <c r="B2517" s="165"/>
      <c r="C2517" s="168"/>
    </row>
    <row r="2518" spans="2:3" ht="12.75">
      <c r="B2518" s="165"/>
      <c r="C2518" s="168"/>
    </row>
    <row r="2519" spans="2:3" ht="12.75">
      <c r="B2519" s="165"/>
      <c r="C2519" s="168"/>
    </row>
    <row r="2520" spans="2:3" ht="12.75">
      <c r="B2520" s="165"/>
      <c r="C2520" s="168"/>
    </row>
    <row r="2521" spans="2:3" ht="12.75">
      <c r="B2521" s="165"/>
      <c r="C2521" s="168"/>
    </row>
    <row r="2522" spans="2:3" ht="12.75">
      <c r="B2522" s="165"/>
      <c r="C2522" s="168"/>
    </row>
    <row r="2523" spans="2:3" ht="12.75">
      <c r="B2523" s="165"/>
      <c r="C2523" s="168"/>
    </row>
    <row r="2524" spans="2:3" ht="12.75">
      <c r="B2524" s="165"/>
      <c r="C2524" s="168"/>
    </row>
    <row r="2525" spans="2:3" ht="12.75">
      <c r="B2525" s="165"/>
      <c r="C2525" s="168"/>
    </row>
    <row r="2526" spans="2:3" ht="12.75">
      <c r="B2526" s="165"/>
      <c r="C2526" s="168"/>
    </row>
    <row r="2527" spans="2:3" ht="12.75">
      <c r="B2527" s="165"/>
      <c r="C2527" s="168"/>
    </row>
    <row r="2528" spans="2:3" ht="12.75">
      <c r="B2528" s="165"/>
      <c r="C2528" s="168"/>
    </row>
    <row r="2529" spans="2:3" ht="12.75">
      <c r="B2529" s="165"/>
      <c r="C2529" s="168"/>
    </row>
    <row r="2530" spans="2:3" ht="12.75">
      <c r="B2530" s="165"/>
      <c r="C2530" s="168"/>
    </row>
    <row r="2531" spans="2:3" ht="12.75">
      <c r="B2531" s="165"/>
      <c r="C2531" s="168"/>
    </row>
    <row r="2532" spans="2:3" ht="12.75">
      <c r="B2532" s="165"/>
      <c r="C2532" s="168"/>
    </row>
    <row r="2533" spans="2:3" ht="12.75">
      <c r="B2533" s="165"/>
      <c r="C2533" s="168"/>
    </row>
    <row r="2534" spans="2:3" ht="12.75">
      <c r="B2534" s="165"/>
      <c r="C2534" s="168"/>
    </row>
    <row r="2535" spans="2:3" ht="12.75">
      <c r="B2535" s="165"/>
      <c r="C2535" s="168"/>
    </row>
    <row r="2536" spans="2:3" ht="12.75">
      <c r="B2536" s="165"/>
      <c r="C2536" s="168"/>
    </row>
    <row r="2537" spans="2:3" ht="12.75">
      <c r="B2537" s="165"/>
      <c r="C2537" s="168"/>
    </row>
    <row r="2538" spans="2:3" ht="12.75">
      <c r="B2538" s="165"/>
      <c r="C2538" s="168"/>
    </row>
    <row r="2539" spans="2:3" ht="12.75">
      <c r="B2539" s="165"/>
      <c r="C2539" s="168"/>
    </row>
    <row r="2540" spans="2:3" ht="12.75">
      <c r="B2540" s="165"/>
      <c r="C2540" s="168"/>
    </row>
    <row r="2541" spans="2:3" ht="12.75">
      <c r="B2541" s="165"/>
      <c r="C2541" s="168"/>
    </row>
    <row r="2542" spans="2:3" ht="12.75">
      <c r="B2542" s="165"/>
      <c r="C2542" s="168"/>
    </row>
    <row r="2543" spans="2:3" ht="12.75">
      <c r="B2543" s="165"/>
      <c r="C2543" s="168"/>
    </row>
    <row r="2544" spans="2:3" ht="12.75">
      <c r="B2544" s="165"/>
      <c r="C2544" s="168"/>
    </row>
    <row r="2545" spans="2:3" ht="12.75">
      <c r="B2545" s="165"/>
      <c r="C2545" s="168"/>
    </row>
    <row r="2546" spans="2:3" ht="12.75">
      <c r="B2546" s="165"/>
      <c r="C2546" s="168"/>
    </row>
    <row r="2547" spans="2:3" ht="12.75">
      <c r="B2547" s="165"/>
      <c r="C2547" s="168"/>
    </row>
    <row r="2548" spans="2:3" ht="12.75">
      <c r="B2548" s="165"/>
      <c r="C2548" s="168"/>
    </row>
    <row r="2549" spans="2:3" ht="12.75">
      <c r="B2549" s="165"/>
      <c r="C2549" s="168"/>
    </row>
    <row r="2550" spans="2:3" ht="12.75">
      <c r="B2550" s="165"/>
      <c r="C2550" s="168"/>
    </row>
    <row r="2551" spans="2:3" ht="12.75">
      <c r="B2551" s="165"/>
      <c r="C2551" s="168"/>
    </row>
    <row r="2552" spans="2:3" ht="12.75">
      <c r="B2552" s="165"/>
      <c r="C2552" s="168"/>
    </row>
    <row r="2553" spans="2:3" ht="12.75">
      <c r="B2553" s="165"/>
      <c r="C2553" s="168"/>
    </row>
    <row r="2554" spans="2:3" ht="12.75">
      <c r="B2554" s="165"/>
      <c r="C2554" s="168"/>
    </row>
    <row r="2555" spans="2:3" ht="12.75">
      <c r="B2555" s="165"/>
      <c r="C2555" s="168"/>
    </row>
    <row r="2556" spans="2:3" ht="12.75">
      <c r="B2556" s="165"/>
      <c r="C2556" s="168"/>
    </row>
    <row r="2557" spans="2:3" ht="12.75">
      <c r="B2557" s="165"/>
      <c r="C2557" s="168"/>
    </row>
    <row r="2558" spans="2:3" ht="12.75">
      <c r="B2558" s="165"/>
      <c r="C2558" s="168"/>
    </row>
    <row r="2559" spans="2:3" ht="12.75">
      <c r="B2559" s="165"/>
      <c r="C2559" s="168"/>
    </row>
    <row r="2560" spans="2:3" ht="12.75">
      <c r="B2560" s="165"/>
      <c r="C2560" s="168"/>
    </row>
    <row r="2561" spans="2:3" ht="12.75">
      <c r="B2561" s="165"/>
      <c r="C2561" s="168"/>
    </row>
    <row r="2562" spans="2:3" ht="12.75">
      <c r="B2562" s="165"/>
      <c r="C2562" s="168"/>
    </row>
    <row r="2563" spans="2:3" ht="12.75">
      <c r="B2563" s="165"/>
      <c r="C2563" s="168"/>
    </row>
    <row r="2564" spans="2:3" ht="12.75">
      <c r="B2564" s="165"/>
      <c r="C2564" s="168"/>
    </row>
    <row r="2565" spans="2:3" ht="12.75">
      <c r="B2565" s="165"/>
      <c r="C2565" s="168"/>
    </row>
    <row r="2566" spans="2:3" ht="12.75">
      <c r="B2566" s="165"/>
      <c r="C2566" s="168"/>
    </row>
    <row r="2567" spans="2:3" ht="12.75">
      <c r="B2567" s="165"/>
      <c r="C2567" s="168"/>
    </row>
    <row r="2568" spans="2:3" ht="12.75">
      <c r="B2568" s="165"/>
      <c r="C2568" s="168"/>
    </row>
    <row r="2569" spans="2:3" ht="12.75">
      <c r="B2569" s="165"/>
      <c r="C2569" s="168"/>
    </row>
    <row r="2570" spans="2:3" ht="12.75">
      <c r="B2570" s="165"/>
      <c r="C2570" s="168"/>
    </row>
    <row r="2571" spans="2:3" ht="12.75">
      <c r="B2571" s="165"/>
      <c r="C2571" s="168"/>
    </row>
    <row r="2572" spans="2:3" ht="12.75">
      <c r="B2572" s="165"/>
      <c r="C2572" s="168"/>
    </row>
    <row r="2573" spans="2:3" ht="12.75">
      <c r="B2573" s="165"/>
      <c r="C2573" s="168"/>
    </row>
    <row r="2574" spans="2:3" ht="12.75">
      <c r="B2574" s="165"/>
      <c r="C2574" s="168"/>
    </row>
    <row r="2575" spans="2:3" ht="12.75">
      <c r="B2575" s="165"/>
      <c r="C2575" s="168"/>
    </row>
    <row r="2576" spans="2:3" ht="12.75">
      <c r="B2576" s="165"/>
      <c r="C2576" s="168"/>
    </row>
    <row r="2577" spans="2:3" ht="12.75">
      <c r="B2577" s="165"/>
      <c r="C2577" s="168"/>
    </row>
    <row r="2578" spans="2:3" ht="12.75">
      <c r="B2578" s="165"/>
      <c r="C2578" s="168"/>
    </row>
    <row r="2579" spans="2:3" ht="12.75">
      <c r="B2579" s="165"/>
      <c r="C2579" s="168"/>
    </row>
    <row r="2580" spans="2:3" ht="12.75">
      <c r="B2580" s="165"/>
      <c r="C2580" s="168"/>
    </row>
    <row r="2581" spans="2:3" ht="12.75">
      <c r="B2581" s="165"/>
      <c r="C2581" s="168"/>
    </row>
    <row r="2582" spans="2:3" ht="12.75">
      <c r="B2582" s="165"/>
      <c r="C2582" s="168"/>
    </row>
    <row r="2583" spans="2:3" ht="12.75">
      <c r="B2583" s="165"/>
      <c r="C2583" s="168"/>
    </row>
    <row r="2584" spans="2:3" ht="12.75">
      <c r="B2584" s="165"/>
      <c r="C2584" s="168"/>
    </row>
    <row r="2585" spans="2:3" ht="12.75">
      <c r="B2585" s="165"/>
      <c r="C2585" s="168"/>
    </row>
    <row r="2586" spans="2:3" ht="12.75">
      <c r="B2586" s="165"/>
      <c r="C2586" s="168"/>
    </row>
    <row r="2587" spans="2:3" ht="12.75">
      <c r="B2587" s="165"/>
      <c r="C2587" s="168"/>
    </row>
    <row r="2588" spans="2:3" ht="12.75">
      <c r="B2588" s="165"/>
      <c r="C2588" s="168"/>
    </row>
    <row r="2589" spans="2:3" ht="12.75">
      <c r="B2589" s="165"/>
      <c r="C2589" s="168"/>
    </row>
    <row r="2590" spans="2:3" ht="12.75">
      <c r="B2590" s="165"/>
      <c r="C2590" s="168"/>
    </row>
    <row r="2591" spans="2:3" ht="12.75">
      <c r="B2591" s="165"/>
      <c r="C2591" s="168"/>
    </row>
    <row r="2592" spans="2:3" ht="12.75">
      <c r="B2592" s="165"/>
      <c r="C2592" s="168"/>
    </row>
    <row r="2593" spans="2:3" ht="12.75">
      <c r="B2593" s="165"/>
      <c r="C2593" s="168"/>
    </row>
    <row r="2594" spans="2:3" ht="12.75">
      <c r="B2594" s="165"/>
      <c r="C2594" s="168"/>
    </row>
    <row r="2595" spans="2:3" ht="12.75">
      <c r="B2595" s="165"/>
      <c r="C2595" s="168"/>
    </row>
    <row r="2596" spans="2:3" ht="12.75">
      <c r="B2596" s="165"/>
      <c r="C2596" s="168"/>
    </row>
    <row r="2597" spans="2:3" ht="12.75">
      <c r="B2597" s="165"/>
      <c r="C2597" s="168"/>
    </row>
    <row r="2598" spans="2:3" ht="12.75">
      <c r="B2598" s="165"/>
      <c r="C2598" s="168"/>
    </row>
    <row r="2599" spans="2:3" ht="12.75">
      <c r="B2599" s="165"/>
      <c r="C2599" s="168"/>
    </row>
    <row r="2600" spans="2:3" ht="12.75">
      <c r="B2600" s="165"/>
      <c r="C2600" s="168"/>
    </row>
    <row r="2601" spans="2:3" ht="12.75">
      <c r="B2601" s="165"/>
      <c r="C2601" s="168"/>
    </row>
    <row r="2602" spans="2:3" ht="12.75">
      <c r="B2602" s="165"/>
      <c r="C2602" s="168"/>
    </row>
    <row r="2603" spans="2:3" ht="12.75">
      <c r="B2603" s="165"/>
      <c r="C2603" s="168"/>
    </row>
    <row r="2604" spans="2:3" ht="12.75">
      <c r="B2604" s="165"/>
      <c r="C2604" s="168"/>
    </row>
    <row r="2605" spans="2:3" ht="12.75">
      <c r="B2605" s="165"/>
      <c r="C2605" s="168"/>
    </row>
    <row r="2606" spans="2:3" ht="12.75">
      <c r="B2606" s="165"/>
      <c r="C2606" s="168"/>
    </row>
    <row r="2607" spans="2:3" ht="12.75">
      <c r="B2607" s="165"/>
      <c r="C2607" s="168"/>
    </row>
    <row r="2608" spans="2:3" ht="12.75">
      <c r="B2608" s="165"/>
      <c r="C2608" s="168"/>
    </row>
    <row r="2609" spans="2:3" ht="12.75">
      <c r="B2609" s="165"/>
      <c r="C2609" s="168"/>
    </row>
    <row r="2610" spans="2:3" ht="12.75">
      <c r="B2610" s="165"/>
      <c r="C2610" s="168"/>
    </row>
    <row r="2611" spans="2:3" ht="12.75">
      <c r="B2611" s="165"/>
      <c r="C2611" s="168"/>
    </row>
    <row r="2612" spans="2:3" ht="12.75">
      <c r="B2612" s="165"/>
      <c r="C2612" s="168"/>
    </row>
    <row r="2613" spans="2:3" ht="12.75">
      <c r="B2613" s="165"/>
      <c r="C2613" s="168"/>
    </row>
    <row r="2614" spans="2:3" ht="12.75">
      <c r="B2614" s="165"/>
      <c r="C2614" s="168"/>
    </row>
    <row r="2615" spans="2:3" ht="12.75">
      <c r="B2615" s="165"/>
      <c r="C2615" s="168"/>
    </row>
    <row r="2616" spans="2:3" ht="12.75">
      <c r="B2616" s="165"/>
      <c r="C2616" s="168"/>
    </row>
    <row r="2617" spans="2:3" ht="12.75">
      <c r="B2617" s="165"/>
      <c r="C2617" s="168"/>
    </row>
    <row r="2618" spans="2:3" ht="12.75">
      <c r="B2618" s="165"/>
      <c r="C2618" s="168"/>
    </row>
    <row r="2619" spans="2:3" ht="12.75">
      <c r="B2619" s="165"/>
      <c r="C2619" s="168"/>
    </row>
    <row r="2620" spans="2:3" ht="12.75">
      <c r="B2620" s="165"/>
      <c r="C2620" s="168"/>
    </row>
    <row r="2621" spans="2:3" ht="12.75">
      <c r="B2621" s="165"/>
      <c r="C2621" s="168"/>
    </row>
    <row r="2622" spans="2:3" ht="12.75">
      <c r="B2622" s="165"/>
      <c r="C2622" s="168"/>
    </row>
    <row r="2623" spans="2:3" ht="12.75">
      <c r="B2623" s="165"/>
      <c r="C2623" s="168"/>
    </row>
    <row r="2624" spans="2:3" ht="12.75">
      <c r="B2624" s="165"/>
      <c r="C2624" s="168"/>
    </row>
    <row r="2625" spans="2:3" ht="12.75">
      <c r="B2625" s="165"/>
      <c r="C2625" s="168"/>
    </row>
    <row r="2626" spans="2:3" ht="12.75">
      <c r="B2626" s="165"/>
      <c r="C2626" s="168"/>
    </row>
    <row r="2627" spans="2:3" ht="12.75">
      <c r="B2627" s="165"/>
      <c r="C2627" s="168"/>
    </row>
    <row r="2628" spans="2:3" ht="12.75">
      <c r="B2628" s="165"/>
      <c r="C2628" s="168"/>
    </row>
    <row r="2629" spans="2:3" ht="12.75">
      <c r="B2629" s="165"/>
      <c r="C2629" s="168"/>
    </row>
    <row r="2630" spans="2:3" ht="12.75">
      <c r="B2630" s="165"/>
      <c r="C2630" s="168"/>
    </row>
    <row r="2631" spans="2:3" ht="12.75">
      <c r="B2631" s="165"/>
      <c r="C2631" s="168"/>
    </row>
    <row r="2632" spans="2:3" ht="12.75">
      <c r="B2632" s="165"/>
      <c r="C2632" s="168"/>
    </row>
    <row r="2633" spans="2:3" ht="12.75">
      <c r="B2633" s="165"/>
      <c r="C2633" s="168"/>
    </row>
    <row r="2634" spans="2:3" ht="12.75">
      <c r="B2634" s="165"/>
      <c r="C2634" s="168"/>
    </row>
    <row r="2635" spans="2:3" ht="12.75">
      <c r="B2635" s="165"/>
      <c r="C2635" s="168"/>
    </row>
    <row r="2636" spans="2:3" ht="12.75">
      <c r="B2636" s="165"/>
      <c r="C2636" s="168"/>
    </row>
    <row r="2637" spans="2:3" ht="12.75">
      <c r="B2637" s="165"/>
      <c r="C2637" s="168"/>
    </row>
    <row r="2638" spans="2:3" ht="12.75">
      <c r="B2638" s="165"/>
      <c r="C2638" s="168"/>
    </row>
    <row r="2639" spans="2:3" ht="12.75">
      <c r="B2639" s="165"/>
      <c r="C2639" s="168"/>
    </row>
    <row r="2640" spans="2:3" ht="12.75">
      <c r="B2640" s="165"/>
      <c r="C2640" s="168"/>
    </row>
    <row r="2641" spans="2:3" ht="12.75">
      <c r="B2641" s="165"/>
      <c r="C2641" s="168"/>
    </row>
    <row r="2642" spans="2:3" ht="12.75">
      <c r="B2642" s="165"/>
      <c r="C2642" s="168"/>
    </row>
    <row r="2643" spans="2:3" ht="12.75">
      <c r="B2643" s="165"/>
      <c r="C2643" s="168"/>
    </row>
    <row r="2644" spans="2:3" ht="12.75">
      <c r="B2644" s="165"/>
      <c r="C2644" s="168"/>
    </row>
    <row r="2645" spans="2:3" ht="12.75">
      <c r="B2645" s="165"/>
      <c r="C2645" s="168"/>
    </row>
    <row r="2646" spans="2:3" ht="12.75">
      <c r="B2646" s="165"/>
      <c r="C2646" s="168"/>
    </row>
    <row r="2647" spans="2:3" ht="12.75">
      <c r="B2647" s="165"/>
      <c r="C2647" s="168"/>
    </row>
    <row r="2648" spans="2:3" ht="12.75">
      <c r="B2648" s="165"/>
      <c r="C2648" s="168"/>
    </row>
    <row r="2649" spans="2:3" ht="12.75">
      <c r="B2649" s="165"/>
      <c r="C2649" s="168"/>
    </row>
    <row r="2650" spans="2:3" ht="12.75">
      <c r="B2650" s="165"/>
      <c r="C2650" s="168"/>
    </row>
    <row r="2651" spans="2:3" ht="12.75">
      <c r="B2651" s="165"/>
      <c r="C2651" s="168"/>
    </row>
    <row r="2652" spans="2:3" ht="12.75">
      <c r="B2652" s="165"/>
      <c r="C2652" s="168"/>
    </row>
    <row r="2653" spans="2:3" ht="12.75">
      <c r="B2653" s="165"/>
      <c r="C2653" s="168"/>
    </row>
    <row r="2654" spans="2:3" ht="12.75">
      <c r="B2654" s="165"/>
      <c r="C2654" s="168"/>
    </row>
    <row r="2655" spans="2:3" ht="12.75">
      <c r="B2655" s="165"/>
      <c r="C2655" s="168"/>
    </row>
    <row r="2656" spans="2:3" ht="12.75">
      <c r="B2656" s="165"/>
      <c r="C2656" s="168"/>
    </row>
    <row r="2657" spans="2:3" ht="12.75">
      <c r="B2657" s="165"/>
      <c r="C2657" s="168"/>
    </row>
    <row r="2658" spans="2:3" ht="12.75">
      <c r="B2658" s="165"/>
      <c r="C2658" s="168"/>
    </row>
    <row r="2659" spans="2:3" ht="12.75">
      <c r="B2659" s="165"/>
      <c r="C2659" s="168"/>
    </row>
    <row r="2660" spans="2:3" ht="12.75">
      <c r="B2660" s="165"/>
      <c r="C2660" s="168"/>
    </row>
    <row r="2661" spans="2:3" ht="12.75">
      <c r="B2661" s="165"/>
      <c r="C2661" s="168"/>
    </row>
    <row r="2662" spans="2:3" ht="12.75">
      <c r="B2662" s="165"/>
      <c r="C2662" s="168"/>
    </row>
    <row r="2663" spans="2:3" ht="12.75">
      <c r="B2663" s="165"/>
      <c r="C2663" s="168"/>
    </row>
    <row r="2664" spans="2:3" ht="12.75">
      <c r="B2664" s="165"/>
      <c r="C2664" s="168"/>
    </row>
    <row r="2665" spans="2:3" ht="12.75">
      <c r="B2665" s="165"/>
      <c r="C2665" s="168"/>
    </row>
    <row r="2666" spans="2:3" ht="12.75">
      <c r="B2666" s="165"/>
      <c r="C2666" s="168"/>
    </row>
    <row r="2667" spans="2:3" ht="12.75">
      <c r="B2667" s="165"/>
      <c r="C2667" s="168"/>
    </row>
    <row r="2668" spans="2:3" ht="12.75">
      <c r="B2668" s="165"/>
      <c r="C2668" s="168"/>
    </row>
    <row r="2669" spans="2:3" ht="12.75">
      <c r="B2669" s="165"/>
      <c r="C2669" s="168"/>
    </row>
    <row r="2670" spans="2:3" ht="12.75">
      <c r="B2670" s="165"/>
      <c r="C2670" s="168"/>
    </row>
    <row r="2671" spans="2:3" ht="12.75">
      <c r="B2671" s="165"/>
      <c r="C2671" s="168"/>
    </row>
    <row r="2672" spans="2:3" ht="12.75">
      <c r="B2672" s="165"/>
      <c r="C2672" s="168"/>
    </row>
    <row r="2673" spans="2:3" ht="12.75">
      <c r="B2673" s="165"/>
      <c r="C2673" s="168"/>
    </row>
    <row r="2674" spans="2:3" ht="12.75">
      <c r="B2674" s="165"/>
      <c r="C2674" s="168"/>
    </row>
    <row r="2675" spans="2:3" ht="12.75">
      <c r="B2675" s="165"/>
      <c r="C2675" s="168"/>
    </row>
    <row r="2676" spans="2:3" ht="12.75">
      <c r="B2676" s="165"/>
      <c r="C2676" s="168"/>
    </row>
    <row r="2677" spans="2:3" ht="12.75">
      <c r="B2677" s="165"/>
      <c r="C2677" s="168"/>
    </row>
    <row r="2678" spans="2:3" ht="12.75">
      <c r="B2678" s="165"/>
      <c r="C2678" s="168"/>
    </row>
    <row r="2679" spans="2:3" ht="12.75">
      <c r="B2679" s="165"/>
      <c r="C2679" s="168"/>
    </row>
    <row r="2680" spans="2:3" ht="12.75">
      <c r="B2680" s="165"/>
      <c r="C2680" s="168"/>
    </row>
    <row r="2681" spans="2:3" ht="12.75">
      <c r="B2681" s="165"/>
      <c r="C2681" s="168"/>
    </row>
    <row r="2682" spans="2:3" ht="12.75">
      <c r="B2682" s="165"/>
      <c r="C2682" s="168"/>
    </row>
    <row r="2683" spans="2:3" ht="12.75">
      <c r="B2683" s="165"/>
      <c r="C2683" s="168"/>
    </row>
    <row r="2684" spans="2:3" ht="12.75">
      <c r="B2684" s="165"/>
      <c r="C2684" s="168"/>
    </row>
    <row r="2685" spans="2:3" ht="12.75">
      <c r="B2685" s="165"/>
      <c r="C2685" s="168"/>
    </row>
    <row r="2686" spans="2:3" ht="12.75">
      <c r="B2686" s="165"/>
      <c r="C2686" s="168"/>
    </row>
    <row r="2687" spans="2:3" ht="12.75">
      <c r="B2687" s="165"/>
      <c r="C2687" s="168"/>
    </row>
    <row r="2688" spans="2:3" ht="12.75">
      <c r="B2688" s="165"/>
      <c r="C2688" s="168"/>
    </row>
    <row r="2689" spans="2:3" ht="12.75">
      <c r="B2689" s="165"/>
      <c r="C2689" s="168"/>
    </row>
    <row r="2690" spans="2:3" ht="12.75">
      <c r="B2690" s="165"/>
      <c r="C2690" s="168"/>
    </row>
    <row r="2691" spans="2:3" ht="12.75">
      <c r="B2691" s="165"/>
      <c r="C2691" s="168"/>
    </row>
    <row r="2692" spans="2:3" ht="12.75">
      <c r="B2692" s="165"/>
      <c r="C2692" s="168"/>
    </row>
    <row r="2693" spans="2:3" ht="12.75">
      <c r="B2693" s="165"/>
      <c r="C2693" s="168"/>
    </row>
    <row r="2694" spans="2:3" ht="12.75">
      <c r="B2694" s="165"/>
      <c r="C2694" s="168"/>
    </row>
    <row r="2695" spans="2:3" ht="12.75">
      <c r="B2695" s="165"/>
      <c r="C2695" s="168"/>
    </row>
    <row r="2696" spans="2:3" ht="12.75">
      <c r="B2696" s="165"/>
      <c r="C2696" s="168"/>
    </row>
    <row r="2697" spans="2:3" ht="12.75">
      <c r="B2697" s="165"/>
      <c r="C2697" s="168"/>
    </row>
    <row r="2698" spans="2:3" ht="12.75">
      <c r="B2698" s="165"/>
      <c r="C2698" s="168"/>
    </row>
    <row r="2699" spans="2:3" ht="12.75">
      <c r="B2699" s="165"/>
      <c r="C2699" s="168"/>
    </row>
    <row r="2700" spans="2:3" ht="12.75">
      <c r="B2700" s="165"/>
      <c r="C2700" s="168"/>
    </row>
    <row r="2701" spans="2:3" ht="12.75">
      <c r="B2701" s="165"/>
      <c r="C2701" s="168"/>
    </row>
    <row r="2702" spans="2:3" ht="12.75">
      <c r="B2702" s="165"/>
      <c r="C2702" s="168"/>
    </row>
    <row r="2703" spans="2:3" ht="12.75">
      <c r="B2703" s="165"/>
      <c r="C2703" s="168"/>
    </row>
    <row r="2704" spans="2:3" ht="12.75">
      <c r="B2704" s="165"/>
      <c r="C2704" s="168"/>
    </row>
    <row r="2705" spans="2:3" ht="12.75">
      <c r="B2705" s="165"/>
      <c r="C2705" s="168"/>
    </row>
    <row r="2706" spans="2:3" ht="12.75">
      <c r="B2706" s="165"/>
      <c r="C2706" s="168"/>
    </row>
    <row r="2707" spans="2:3" ht="12.75">
      <c r="B2707" s="165"/>
      <c r="C2707" s="168"/>
    </row>
    <row r="2708" spans="2:3" ht="12.75">
      <c r="B2708" s="165"/>
      <c r="C2708" s="168"/>
    </row>
    <row r="2709" spans="2:3" ht="12.75">
      <c r="B2709" s="165"/>
      <c r="C2709" s="168"/>
    </row>
    <row r="2710" spans="2:3" ht="12.75">
      <c r="B2710" s="165"/>
      <c r="C2710" s="168"/>
    </row>
    <row r="2711" spans="2:3" ht="12.75">
      <c r="B2711" s="165"/>
      <c r="C2711" s="168"/>
    </row>
    <row r="2712" spans="2:3" ht="12.75">
      <c r="B2712" s="165"/>
      <c r="C2712" s="168"/>
    </row>
    <row r="2713" spans="2:3" ht="12.75">
      <c r="B2713" s="165"/>
      <c r="C2713" s="168"/>
    </row>
    <row r="2714" spans="2:3" ht="12.75">
      <c r="B2714" s="165"/>
      <c r="C2714" s="168"/>
    </row>
    <row r="2715" spans="2:3" ht="12.75">
      <c r="B2715" s="165"/>
      <c r="C2715" s="168"/>
    </row>
    <row r="2716" spans="2:3" ht="12.75">
      <c r="B2716" s="165"/>
      <c r="C2716" s="168"/>
    </row>
    <row r="2717" spans="2:3" ht="12.75">
      <c r="B2717" s="165"/>
      <c r="C2717" s="168"/>
    </row>
    <row r="2718" spans="2:3" ht="12.75">
      <c r="B2718" s="165"/>
      <c r="C2718" s="168"/>
    </row>
    <row r="2719" spans="2:3" ht="12.75">
      <c r="B2719" s="165"/>
      <c r="C2719" s="168"/>
    </row>
    <row r="2720" spans="2:3" ht="12.75">
      <c r="B2720" s="165"/>
      <c r="C2720" s="168"/>
    </row>
    <row r="2721" spans="2:3" ht="12.75">
      <c r="B2721" s="165"/>
      <c r="C2721" s="168"/>
    </row>
    <row r="2722" spans="2:3" ht="12.75">
      <c r="B2722" s="165"/>
      <c r="C2722" s="168"/>
    </row>
    <row r="2723" spans="2:3" ht="12.75">
      <c r="B2723" s="165"/>
      <c r="C2723" s="168"/>
    </row>
    <row r="2724" spans="2:3" ht="12.75">
      <c r="B2724" s="165"/>
      <c r="C2724" s="168"/>
    </row>
    <row r="2725" spans="2:3" ht="12.75">
      <c r="B2725" s="165"/>
      <c r="C2725" s="168"/>
    </row>
    <row r="2726" spans="2:3" ht="12.75">
      <c r="B2726" s="165"/>
      <c r="C2726" s="168"/>
    </row>
    <row r="2727" spans="2:3" ht="12.75">
      <c r="B2727" s="165"/>
      <c r="C2727" s="168"/>
    </row>
    <row r="2728" spans="2:3" ht="12.75">
      <c r="B2728" s="165"/>
      <c r="C2728" s="168"/>
    </row>
    <row r="2729" spans="2:3" ht="12.75">
      <c r="B2729" s="165"/>
      <c r="C2729" s="168"/>
    </row>
    <row r="2730" spans="2:3" ht="12.75">
      <c r="B2730" s="165"/>
      <c r="C2730" s="168"/>
    </row>
    <row r="2731" spans="2:3" ht="12.75">
      <c r="B2731" s="165"/>
      <c r="C2731" s="168"/>
    </row>
    <row r="2732" spans="2:3" ht="12.75">
      <c r="B2732" s="165"/>
      <c r="C2732" s="168"/>
    </row>
    <row r="2733" spans="2:3" ht="12.75">
      <c r="B2733" s="165"/>
      <c r="C2733" s="168"/>
    </row>
    <row r="2734" spans="2:3" ht="12.75">
      <c r="B2734" s="165"/>
      <c r="C2734" s="168"/>
    </row>
    <row r="2735" spans="2:3" ht="12.75">
      <c r="B2735" s="165"/>
      <c r="C2735" s="168"/>
    </row>
    <row r="2736" spans="2:3" ht="12.75">
      <c r="B2736" s="165"/>
      <c r="C2736" s="168"/>
    </row>
    <row r="2737" spans="2:3" ht="12.75">
      <c r="B2737" s="165"/>
      <c r="C2737" s="168"/>
    </row>
    <row r="2738" spans="2:3" ht="12.75">
      <c r="B2738" s="165"/>
      <c r="C2738" s="168"/>
    </row>
    <row r="2739" spans="2:3" ht="12.75">
      <c r="B2739" s="165"/>
      <c r="C2739" s="168"/>
    </row>
    <row r="2740" spans="2:3" ht="12.75">
      <c r="B2740" s="165"/>
      <c r="C2740" s="168"/>
    </row>
    <row r="2741" spans="2:3" ht="12.75">
      <c r="B2741" s="165"/>
      <c r="C2741" s="168"/>
    </row>
    <row r="2742" spans="2:3" ht="12.75">
      <c r="B2742" s="165"/>
      <c r="C2742" s="168"/>
    </row>
    <row r="2743" spans="2:3" ht="12.75">
      <c r="B2743" s="165"/>
      <c r="C2743" s="168"/>
    </row>
    <row r="2744" spans="2:3" ht="12.75">
      <c r="B2744" s="165"/>
      <c r="C2744" s="168"/>
    </row>
    <row r="2745" spans="2:3" ht="12.75">
      <c r="B2745" s="165"/>
      <c r="C2745" s="168"/>
    </row>
    <row r="2746" spans="2:3" ht="12.75">
      <c r="B2746" s="165"/>
      <c r="C2746" s="168"/>
    </row>
    <row r="2747" spans="2:3" ht="12.75">
      <c r="B2747" s="165"/>
      <c r="C2747" s="168"/>
    </row>
    <row r="2748" spans="2:3" ht="12.75">
      <c r="B2748" s="165"/>
      <c r="C2748" s="168"/>
    </row>
    <row r="2749" spans="2:3" ht="12.75">
      <c r="B2749" s="165"/>
      <c r="C2749" s="168"/>
    </row>
    <row r="2750" spans="2:3" ht="12.75">
      <c r="B2750" s="165"/>
      <c r="C2750" s="168"/>
    </row>
    <row r="2751" spans="2:3" ht="12.75">
      <c r="B2751" s="165"/>
      <c r="C2751" s="168"/>
    </row>
    <row r="2752" spans="2:3" ht="12.75">
      <c r="B2752" s="165"/>
      <c r="C2752" s="168"/>
    </row>
    <row r="2753" spans="2:3" ht="12.75">
      <c r="B2753" s="165"/>
      <c r="C2753" s="168"/>
    </row>
    <row r="2754" spans="2:3" ht="12.75">
      <c r="B2754" s="165"/>
      <c r="C2754" s="168"/>
    </row>
    <row r="2755" spans="2:3" ht="12.75">
      <c r="B2755" s="165"/>
      <c r="C2755" s="168"/>
    </row>
    <row r="2756" spans="2:3" ht="12.75">
      <c r="B2756" s="165"/>
      <c r="C2756" s="168"/>
    </row>
    <row r="2757" spans="2:3" ht="12.75">
      <c r="B2757" s="165"/>
      <c r="C2757" s="168"/>
    </row>
    <row r="2758" spans="2:3" ht="12.75">
      <c r="B2758" s="165"/>
      <c r="C2758" s="168"/>
    </row>
    <row r="2759" spans="2:3" ht="12.75">
      <c r="B2759" s="165"/>
      <c r="C2759" s="168"/>
    </row>
    <row r="2760" spans="2:3" ht="12.75">
      <c r="B2760" s="165"/>
      <c r="C2760" s="168"/>
    </row>
    <row r="2761" spans="2:3" ht="12.75">
      <c r="B2761" s="165"/>
      <c r="C2761" s="168"/>
    </row>
    <row r="2762" spans="2:3" ht="12.75">
      <c r="B2762" s="165"/>
      <c r="C2762" s="168"/>
    </row>
    <row r="2763" spans="2:3" ht="12.75">
      <c r="B2763" s="165"/>
      <c r="C2763" s="168"/>
    </row>
    <row r="2764" spans="2:3" ht="12.75">
      <c r="B2764" s="165"/>
      <c r="C2764" s="168"/>
    </row>
    <row r="2765" spans="2:3" ht="12.75">
      <c r="B2765" s="165"/>
      <c r="C2765" s="168"/>
    </row>
    <row r="2766" spans="2:3" ht="12.75">
      <c r="B2766" s="165"/>
      <c r="C2766" s="168"/>
    </row>
    <row r="2767" spans="2:3" ht="12.75">
      <c r="B2767" s="165"/>
      <c r="C2767" s="168"/>
    </row>
    <row r="2768" spans="2:3" ht="12.75">
      <c r="B2768" s="165"/>
      <c r="C2768" s="168"/>
    </row>
    <row r="2769" spans="2:3" ht="12.75">
      <c r="B2769" s="165"/>
      <c r="C2769" s="168"/>
    </row>
    <row r="2770" spans="2:3" ht="12.75">
      <c r="B2770" s="165"/>
      <c r="C2770" s="168"/>
    </row>
    <row r="2771" spans="2:3" ht="12.75">
      <c r="B2771" s="165"/>
      <c r="C2771" s="168"/>
    </row>
    <row r="2772" spans="2:3" ht="12.75">
      <c r="B2772" s="165"/>
      <c r="C2772" s="168"/>
    </row>
    <row r="2773" spans="2:3" ht="12.75">
      <c r="B2773" s="165"/>
      <c r="C2773" s="168"/>
    </row>
    <row r="2774" spans="2:3" ht="12.75">
      <c r="B2774" s="165"/>
      <c r="C2774" s="168"/>
    </row>
    <row r="2775" spans="2:3" ht="12.75">
      <c r="B2775" s="165"/>
      <c r="C2775" s="168"/>
    </row>
    <row r="2776" spans="2:3" ht="12.75">
      <c r="B2776" s="165"/>
      <c r="C2776" s="168"/>
    </row>
    <row r="2777" spans="2:3" ht="12.75">
      <c r="B2777" s="165"/>
      <c r="C2777" s="168"/>
    </row>
    <row r="2778" spans="2:3" ht="12.75">
      <c r="B2778" s="165"/>
      <c r="C2778" s="168"/>
    </row>
    <row r="2779" spans="2:3" ht="12.75">
      <c r="B2779" s="165"/>
      <c r="C2779" s="168"/>
    </row>
    <row r="2780" spans="2:3" ht="12.75">
      <c r="B2780" s="165"/>
      <c r="C2780" s="168"/>
    </row>
    <row r="2781" spans="2:3" ht="12.75">
      <c r="B2781" s="165"/>
      <c r="C2781" s="168"/>
    </row>
    <row r="2782" spans="2:3" ht="12.75">
      <c r="B2782" s="165"/>
      <c r="C2782" s="168"/>
    </row>
    <row r="2783" spans="2:3" ht="12.75">
      <c r="B2783" s="165"/>
      <c r="C2783" s="168"/>
    </row>
    <row r="2784" spans="2:3" ht="12.75">
      <c r="B2784" s="165"/>
      <c r="C2784" s="168"/>
    </row>
    <row r="2785" spans="2:3" ht="12.75">
      <c r="B2785" s="165"/>
      <c r="C2785" s="168"/>
    </row>
    <row r="2786" spans="2:3" ht="12.75">
      <c r="B2786" s="165"/>
      <c r="C2786" s="168"/>
    </row>
    <row r="2787" spans="2:3" ht="12.75">
      <c r="B2787" s="165"/>
      <c r="C2787" s="168"/>
    </row>
    <row r="2788" spans="2:3" ht="12.75">
      <c r="B2788" s="165"/>
      <c r="C2788" s="168"/>
    </row>
    <row r="2789" spans="2:3" ht="12.75">
      <c r="B2789" s="165"/>
      <c r="C2789" s="168"/>
    </row>
    <row r="2790" spans="2:3" ht="12.75">
      <c r="B2790" s="165"/>
      <c r="C2790" s="168"/>
    </row>
    <row r="2791" spans="2:3" ht="12.75">
      <c r="B2791" s="165"/>
      <c r="C2791" s="168"/>
    </row>
    <row r="2792" spans="2:3" ht="12.75">
      <c r="B2792" s="165"/>
      <c r="C2792" s="168"/>
    </row>
    <row r="2793" spans="2:3" ht="12.75">
      <c r="B2793" s="165"/>
      <c r="C2793" s="168"/>
    </row>
    <row r="2794" spans="2:3" ht="12.75">
      <c r="B2794" s="165"/>
      <c r="C2794" s="168"/>
    </row>
    <row r="2795" spans="2:3" ht="12.75">
      <c r="B2795" s="165"/>
      <c r="C2795" s="168"/>
    </row>
    <row r="2796" spans="2:3" ht="12.75">
      <c r="B2796" s="165"/>
      <c r="C2796" s="168"/>
    </row>
    <row r="2797" spans="2:3" ht="12.75">
      <c r="B2797" s="165"/>
      <c r="C2797" s="168"/>
    </row>
    <row r="2798" spans="2:3" ht="12.75">
      <c r="B2798" s="165"/>
      <c r="C2798" s="168"/>
    </row>
    <row r="2799" spans="2:3" ht="12.75">
      <c r="B2799" s="165"/>
      <c r="C2799" s="168"/>
    </row>
    <row r="2800" spans="2:3" ht="12.75">
      <c r="B2800" s="165"/>
      <c r="C2800" s="168"/>
    </row>
    <row r="2801" spans="2:3" ht="12.75">
      <c r="B2801" s="165"/>
      <c r="C2801" s="168"/>
    </row>
    <row r="2802" spans="2:3" ht="12.75">
      <c r="B2802" s="165"/>
      <c r="C2802" s="168"/>
    </row>
    <row r="2803" spans="2:3" ht="12.75">
      <c r="B2803" s="165"/>
      <c r="C2803" s="168"/>
    </row>
    <row r="2804" spans="2:3" ht="12.75">
      <c r="B2804" s="165"/>
      <c r="C2804" s="168"/>
    </row>
    <row r="2805" spans="2:3" ht="12.75">
      <c r="B2805" s="165"/>
      <c r="C2805" s="168"/>
    </row>
    <row r="2806" spans="2:3" ht="12.75">
      <c r="B2806" s="165"/>
      <c r="C2806" s="168"/>
    </row>
    <row r="2807" spans="2:3" ht="12.75">
      <c r="B2807" s="165"/>
      <c r="C2807" s="168"/>
    </row>
    <row r="2808" spans="2:3" ht="12.75">
      <c r="B2808" s="165"/>
      <c r="C2808" s="168"/>
    </row>
    <row r="2809" spans="2:3" ht="12.75">
      <c r="B2809" s="165"/>
      <c r="C2809" s="168"/>
    </row>
    <row r="2810" spans="2:3" ht="12.75">
      <c r="B2810" s="165"/>
      <c r="C2810" s="168"/>
    </row>
    <row r="2811" spans="2:3" ht="12.75">
      <c r="B2811" s="165"/>
      <c r="C2811" s="168"/>
    </row>
    <row r="2812" spans="2:3" ht="12.75">
      <c r="B2812" s="165"/>
      <c r="C2812" s="168"/>
    </row>
    <row r="2813" spans="2:3" ht="12.75">
      <c r="B2813" s="165"/>
      <c r="C2813" s="168"/>
    </row>
    <row r="2814" spans="2:3" ht="12.75">
      <c r="B2814" s="165"/>
      <c r="C2814" s="168"/>
    </row>
    <row r="2815" spans="2:3" ht="12.75">
      <c r="B2815" s="165"/>
      <c r="C2815" s="168"/>
    </row>
    <row r="2816" spans="2:3" ht="12.75">
      <c r="B2816" s="165"/>
      <c r="C2816" s="168"/>
    </row>
    <row r="2817" spans="2:3" ht="12.75">
      <c r="B2817" s="165"/>
      <c r="C2817" s="168"/>
    </row>
    <row r="2818" spans="2:3" ht="12.75">
      <c r="B2818" s="165"/>
      <c r="C2818" s="168"/>
    </row>
    <row r="2819" spans="2:3" ht="12.75">
      <c r="B2819" s="165"/>
      <c r="C2819" s="168"/>
    </row>
    <row r="2820" spans="2:3" ht="12.75">
      <c r="B2820" s="165"/>
      <c r="C2820" s="168"/>
    </row>
    <row r="2821" spans="2:3" ht="12.75">
      <c r="B2821" s="165"/>
      <c r="C2821" s="168"/>
    </row>
    <row r="2822" spans="2:3" ht="12.75">
      <c r="B2822" s="165"/>
      <c r="C2822" s="168"/>
    </row>
    <row r="2823" spans="2:3" ht="12.75">
      <c r="B2823" s="165"/>
      <c r="C2823" s="168"/>
    </row>
    <row r="2824" spans="2:3" ht="12.75">
      <c r="B2824" s="165"/>
      <c r="C2824" s="168"/>
    </row>
    <row r="2825" spans="2:3" ht="12.75">
      <c r="B2825" s="165"/>
      <c r="C2825" s="168"/>
    </row>
    <row r="2826" spans="2:3" ht="12.75">
      <c r="B2826" s="165"/>
      <c r="C2826" s="168"/>
    </row>
    <row r="2827" spans="2:3" ht="12.75">
      <c r="B2827" s="165"/>
      <c r="C2827" s="168"/>
    </row>
    <row r="2828" spans="2:3" ht="12.75">
      <c r="B2828" s="165"/>
      <c r="C2828" s="168"/>
    </row>
    <row r="2829" spans="2:3" ht="12.75">
      <c r="B2829" s="165"/>
      <c r="C2829" s="168"/>
    </row>
    <row r="2830" spans="2:3" ht="12.75">
      <c r="B2830" s="165"/>
      <c r="C2830" s="168"/>
    </row>
    <row r="2831" spans="2:3" ht="12.75">
      <c r="B2831" s="165"/>
      <c r="C2831" s="168"/>
    </row>
    <row r="2832" spans="2:3" ht="12.75">
      <c r="B2832" s="165"/>
      <c r="C2832" s="168"/>
    </row>
    <row r="2833" spans="2:3" ht="12.75">
      <c r="B2833" s="165"/>
      <c r="C2833" s="168"/>
    </row>
    <row r="2834" spans="2:3" ht="12.75">
      <c r="B2834" s="165"/>
      <c r="C2834" s="168"/>
    </row>
    <row r="2835" spans="2:3" ht="12.75">
      <c r="B2835" s="165"/>
      <c r="C2835" s="168"/>
    </row>
    <row r="2836" spans="2:3" ht="12.75">
      <c r="B2836" s="165"/>
      <c r="C2836" s="168"/>
    </row>
    <row r="2837" spans="2:3" ht="12.75">
      <c r="B2837" s="165"/>
      <c r="C2837" s="168"/>
    </row>
    <row r="2838" spans="2:3" ht="12.75">
      <c r="B2838" s="165"/>
      <c r="C2838" s="168"/>
    </row>
    <row r="2839" spans="2:3" ht="12.75">
      <c r="B2839" s="165"/>
      <c r="C2839" s="168"/>
    </row>
    <row r="2840" spans="2:3" ht="12.75">
      <c r="B2840" s="165"/>
      <c r="C2840" s="168"/>
    </row>
    <row r="2841" spans="2:3" ht="12.75">
      <c r="B2841" s="165"/>
      <c r="C2841" s="168"/>
    </row>
    <row r="2842" spans="2:3" ht="12.75">
      <c r="B2842" s="165"/>
      <c r="C2842" s="168"/>
    </row>
    <row r="2843" spans="2:3" ht="12.75">
      <c r="B2843" s="165"/>
      <c r="C2843" s="168"/>
    </row>
    <row r="2844" spans="2:3" ht="12.75">
      <c r="B2844" s="165"/>
      <c r="C2844" s="168"/>
    </row>
    <row r="2845" spans="2:3" ht="12.75">
      <c r="B2845" s="165"/>
      <c r="C2845" s="168"/>
    </row>
    <row r="2846" spans="2:3" ht="12.75">
      <c r="B2846" s="165"/>
      <c r="C2846" s="168"/>
    </row>
    <row r="2847" spans="2:3" ht="12.75">
      <c r="B2847" s="165"/>
      <c r="C2847" s="168"/>
    </row>
    <row r="2848" spans="2:3" ht="12.75">
      <c r="B2848" s="165"/>
      <c r="C2848" s="168"/>
    </row>
    <row r="2849" spans="2:3" ht="12.75">
      <c r="B2849" s="165"/>
      <c r="C2849" s="168"/>
    </row>
    <row r="2850" spans="2:3" ht="12.75">
      <c r="B2850" s="165"/>
      <c r="C2850" s="168"/>
    </row>
    <row r="2851" spans="2:3" ht="12.75">
      <c r="B2851" s="165"/>
      <c r="C2851" s="168"/>
    </row>
    <row r="2852" spans="2:3" ht="12.75">
      <c r="B2852" s="165"/>
      <c r="C2852" s="168"/>
    </row>
    <row r="2853" spans="2:3" ht="12.75">
      <c r="B2853" s="165"/>
      <c r="C2853" s="168"/>
    </row>
    <row r="2854" spans="2:3" ht="12.75">
      <c r="B2854" s="165"/>
      <c r="C2854" s="168"/>
    </row>
    <row r="2855" spans="2:3" ht="12.75">
      <c r="B2855" s="165"/>
      <c r="C2855" s="168"/>
    </row>
    <row r="2856" spans="2:3" ht="12.75">
      <c r="B2856" s="165"/>
      <c r="C2856" s="168"/>
    </row>
    <row r="2857" spans="2:3" ht="12.75">
      <c r="B2857" s="165"/>
      <c r="C2857" s="168"/>
    </row>
    <row r="2858" spans="2:3" ht="12.75">
      <c r="B2858" s="165"/>
      <c r="C2858" s="168"/>
    </row>
    <row r="2859" spans="2:3" ht="12.75">
      <c r="B2859" s="165"/>
      <c r="C2859" s="168"/>
    </row>
    <row r="2860" spans="2:3" ht="12.75">
      <c r="B2860" s="165"/>
      <c r="C2860" s="168"/>
    </row>
    <row r="2861" spans="2:3" ht="12.75">
      <c r="B2861" s="165"/>
      <c r="C2861" s="168"/>
    </row>
    <row r="2862" spans="2:3" ht="12.75">
      <c r="B2862" s="165"/>
      <c r="C2862" s="168"/>
    </row>
    <row r="2863" spans="2:3" ht="12.75">
      <c r="B2863" s="165"/>
      <c r="C2863" s="168"/>
    </row>
    <row r="2864" spans="2:3" ht="12.75">
      <c r="B2864" s="165"/>
      <c r="C2864" s="168"/>
    </row>
    <row r="2865" spans="2:3" ht="12.75">
      <c r="B2865" s="165"/>
      <c r="C2865" s="168"/>
    </row>
    <row r="2866" spans="2:3" ht="12.75">
      <c r="B2866" s="165"/>
      <c r="C2866" s="168"/>
    </row>
    <row r="2867" spans="2:3" ht="12.75">
      <c r="B2867" s="165"/>
      <c r="C2867" s="168"/>
    </row>
    <row r="2868" spans="2:3" ht="12.75">
      <c r="B2868" s="165"/>
      <c r="C2868" s="168"/>
    </row>
    <row r="2869" spans="2:3" ht="12.75">
      <c r="B2869" s="165"/>
      <c r="C2869" s="168"/>
    </row>
    <row r="2870" spans="2:3" ht="12.75">
      <c r="B2870" s="165"/>
      <c r="C2870" s="168"/>
    </row>
    <row r="2871" spans="2:3" ht="12.75">
      <c r="B2871" s="165"/>
      <c r="C2871" s="168"/>
    </row>
    <row r="2872" spans="2:3" ht="12.75">
      <c r="B2872" s="165"/>
      <c r="C2872" s="168"/>
    </row>
    <row r="2873" spans="2:3" ht="12.75">
      <c r="B2873" s="165"/>
      <c r="C2873" s="168"/>
    </row>
    <row r="2874" spans="2:3" ht="12.75">
      <c r="B2874" s="165"/>
      <c r="C2874" s="168"/>
    </row>
    <row r="2875" spans="2:3" ht="12.75">
      <c r="B2875" s="165"/>
      <c r="C2875" s="168"/>
    </row>
    <row r="2876" spans="2:3" ht="12.75">
      <c r="B2876" s="165"/>
      <c r="C2876" s="168"/>
    </row>
    <row r="2877" spans="2:3" ht="12.75">
      <c r="B2877" s="165"/>
      <c r="C2877" s="168"/>
    </row>
    <row r="2878" spans="2:3" ht="12.75">
      <c r="B2878" s="165"/>
      <c r="C2878" s="168"/>
    </row>
    <row r="2879" spans="2:3" ht="12.75">
      <c r="B2879" s="165"/>
      <c r="C2879" s="168"/>
    </row>
    <row r="2880" spans="2:3" ht="12.75">
      <c r="B2880" s="165"/>
      <c r="C2880" s="168"/>
    </row>
    <row r="2881" spans="2:3" ht="12.75">
      <c r="B2881" s="165"/>
      <c r="C2881" s="168"/>
    </row>
    <row r="2882" spans="2:3" ht="12.75">
      <c r="B2882" s="165"/>
      <c r="C2882" s="168"/>
    </row>
    <row r="2883" spans="2:3" ht="12.75">
      <c r="B2883" s="165"/>
      <c r="C2883" s="168"/>
    </row>
    <row r="2884" spans="2:3" ht="12.75">
      <c r="B2884" s="165"/>
      <c r="C2884" s="168"/>
    </row>
    <row r="2885" spans="2:3" ht="12.75">
      <c r="B2885" s="165"/>
      <c r="C2885" s="168"/>
    </row>
    <row r="2886" spans="2:3" ht="12.75">
      <c r="B2886" s="165"/>
      <c r="C2886" s="168"/>
    </row>
    <row r="2887" spans="2:3" ht="12.75">
      <c r="B2887" s="165"/>
      <c r="C2887" s="168"/>
    </row>
    <row r="2888" spans="2:3" ht="12.75">
      <c r="B2888" s="165"/>
      <c r="C2888" s="168"/>
    </row>
    <row r="2889" spans="2:3" ht="12.75">
      <c r="B2889" s="165"/>
      <c r="C2889" s="168"/>
    </row>
    <row r="2890" spans="2:3" ht="12.75">
      <c r="B2890" s="165"/>
      <c r="C2890" s="168"/>
    </row>
    <row r="2891" spans="2:3" ht="12.75">
      <c r="B2891" s="165"/>
      <c r="C2891" s="168"/>
    </row>
    <row r="2892" spans="2:3" ht="12.75">
      <c r="B2892" s="165"/>
      <c r="C2892" s="168"/>
    </row>
    <row r="2893" spans="2:3" ht="12.75">
      <c r="B2893" s="165"/>
      <c r="C2893" s="168"/>
    </row>
    <row r="2894" spans="2:3" ht="12.75">
      <c r="B2894" s="165"/>
      <c r="C2894" s="168"/>
    </row>
    <row r="2895" spans="2:3" ht="12.75">
      <c r="B2895" s="165"/>
      <c r="C2895" s="168"/>
    </row>
    <row r="2896" spans="2:3" ht="12.75">
      <c r="B2896" s="165"/>
      <c r="C2896" s="168"/>
    </row>
    <row r="2897" spans="2:3" ht="12.75">
      <c r="B2897" s="165"/>
      <c r="C2897" s="168"/>
    </row>
    <row r="2898" spans="2:3" ht="12.75">
      <c r="B2898" s="165"/>
      <c r="C2898" s="168"/>
    </row>
    <row r="2899" spans="2:3" ht="12.75">
      <c r="B2899" s="165"/>
      <c r="C2899" s="168"/>
    </row>
    <row r="2900" spans="2:3" ht="12.75">
      <c r="B2900" s="165"/>
      <c r="C2900" s="168"/>
    </row>
    <row r="2901" spans="2:3" ht="12.75">
      <c r="B2901" s="165"/>
      <c r="C2901" s="168"/>
    </row>
    <row r="2902" spans="2:3" ht="12.75">
      <c r="B2902" s="165"/>
      <c r="C2902" s="168"/>
    </row>
    <row r="2903" spans="2:3" ht="12.75">
      <c r="B2903" s="165"/>
      <c r="C2903" s="168"/>
    </row>
    <row r="2904" spans="2:3" ht="12.75">
      <c r="B2904" s="165"/>
      <c r="C2904" s="168"/>
    </row>
    <row r="2905" spans="2:3" ht="12.75">
      <c r="B2905" s="165"/>
      <c r="C2905" s="168"/>
    </row>
    <row r="2906" spans="2:3" ht="12.75">
      <c r="B2906" s="165"/>
      <c r="C2906" s="168"/>
    </row>
    <row r="2907" spans="2:3" ht="12.75">
      <c r="B2907" s="165"/>
      <c r="C2907" s="168"/>
    </row>
    <row r="2908" spans="2:3" ht="12.75">
      <c r="B2908" s="165"/>
      <c r="C2908" s="168"/>
    </row>
    <row r="2909" spans="2:3" ht="12.75">
      <c r="B2909" s="165"/>
      <c r="C2909" s="168"/>
    </row>
    <row r="2910" spans="2:3" ht="12.75">
      <c r="B2910" s="165"/>
      <c r="C2910" s="168"/>
    </row>
    <row r="2911" spans="2:3" ht="12.75">
      <c r="B2911" s="165"/>
      <c r="C2911" s="168"/>
    </row>
    <row r="2912" spans="2:3" ht="12.75">
      <c r="B2912" s="165"/>
      <c r="C2912" s="168"/>
    </row>
    <row r="2913" spans="2:3" ht="12.75">
      <c r="B2913" s="165"/>
      <c r="C2913" s="168"/>
    </row>
    <row r="2914" spans="2:3" ht="12.75">
      <c r="B2914" s="165"/>
      <c r="C2914" s="168"/>
    </row>
    <row r="2915" spans="2:3" ht="12.75">
      <c r="B2915" s="165"/>
      <c r="C2915" s="168"/>
    </row>
    <row r="2916" spans="2:3" ht="12.75">
      <c r="B2916" s="165"/>
      <c r="C2916" s="168"/>
    </row>
    <row r="2917" spans="2:3" ht="12.75">
      <c r="B2917" s="165"/>
      <c r="C2917" s="168"/>
    </row>
    <row r="2918" spans="2:3" ht="12.75">
      <c r="B2918" s="165"/>
      <c r="C2918" s="168"/>
    </row>
    <row r="2919" spans="2:3" ht="12.75">
      <c r="B2919" s="165"/>
      <c r="C2919" s="168"/>
    </row>
    <row r="2920" spans="2:3" ht="12.75">
      <c r="B2920" s="165"/>
      <c r="C2920" s="168"/>
    </row>
    <row r="2921" spans="2:3" ht="12.75">
      <c r="B2921" s="165"/>
      <c r="C2921" s="168"/>
    </row>
    <row r="2922" spans="2:3" ht="12.75">
      <c r="B2922" s="165"/>
      <c r="C2922" s="168"/>
    </row>
    <row r="2923" spans="2:3" ht="12.75">
      <c r="B2923" s="165"/>
      <c r="C2923" s="168"/>
    </row>
    <row r="2924" spans="2:3" ht="12.75">
      <c r="B2924" s="165"/>
      <c r="C2924" s="168"/>
    </row>
    <row r="2925" spans="2:3" ht="12.75">
      <c r="B2925" s="165"/>
      <c r="C2925" s="168"/>
    </row>
    <row r="2926" spans="2:3" ht="12.75">
      <c r="B2926" s="165"/>
      <c r="C2926" s="168"/>
    </row>
    <row r="2927" spans="2:3" ht="12.75">
      <c r="B2927" s="165"/>
      <c r="C2927" s="168"/>
    </row>
    <row r="2928" spans="2:3" ht="12.75">
      <c r="B2928" s="165"/>
      <c r="C2928" s="168"/>
    </row>
    <row r="2929" spans="2:3" ht="12.75">
      <c r="B2929" s="165"/>
      <c r="C2929" s="168"/>
    </row>
    <row r="2930" spans="2:3" ht="12.75">
      <c r="B2930" s="165"/>
      <c r="C2930" s="168"/>
    </row>
    <row r="2931" spans="2:3" ht="12.75">
      <c r="B2931" s="165"/>
      <c r="C2931" s="168"/>
    </row>
    <row r="2932" spans="2:3" ht="12.75">
      <c r="B2932" s="165"/>
      <c r="C2932" s="168"/>
    </row>
    <row r="2933" spans="2:3" ht="12.75">
      <c r="B2933" s="165"/>
      <c r="C2933" s="168"/>
    </row>
    <row r="2934" spans="2:3" ht="12.75">
      <c r="B2934" s="165"/>
      <c r="C2934" s="168"/>
    </row>
    <row r="2935" spans="2:3" ht="12.75">
      <c r="B2935" s="165"/>
      <c r="C2935" s="168"/>
    </row>
    <row r="2936" spans="2:3" ht="12.75">
      <c r="B2936" s="165"/>
      <c r="C2936" s="168"/>
    </row>
    <row r="2937" spans="2:3" ht="12.75">
      <c r="B2937" s="165"/>
      <c r="C2937" s="168"/>
    </row>
    <row r="2938" spans="2:3" ht="12.75">
      <c r="B2938" s="165"/>
      <c r="C2938" s="168"/>
    </row>
    <row r="2939" spans="2:3" ht="12.75">
      <c r="B2939" s="165"/>
      <c r="C2939" s="168"/>
    </row>
    <row r="2940" spans="2:3" ht="12.75">
      <c r="B2940" s="165"/>
      <c r="C2940" s="168"/>
    </row>
    <row r="2941" spans="2:3" ht="12.75">
      <c r="B2941" s="165"/>
      <c r="C2941" s="168"/>
    </row>
    <row r="2942" spans="2:3" ht="12.75">
      <c r="B2942" s="165"/>
      <c r="C2942" s="168"/>
    </row>
    <row r="2943" spans="2:3" ht="12.75">
      <c r="B2943" s="165"/>
      <c r="C2943" s="168"/>
    </row>
    <row r="2944" spans="2:3" ht="12.75">
      <c r="B2944" s="165"/>
      <c r="C2944" s="168"/>
    </row>
    <row r="2945" spans="2:3" ht="12.75">
      <c r="B2945" s="165"/>
      <c r="C2945" s="168"/>
    </row>
    <row r="2946" spans="2:3" ht="12.75">
      <c r="B2946" s="165"/>
      <c r="C2946" s="168"/>
    </row>
    <row r="2947" spans="2:3" ht="12.75">
      <c r="B2947" s="165"/>
      <c r="C2947" s="168"/>
    </row>
    <row r="2948" spans="2:3" ht="12.75">
      <c r="B2948" s="165"/>
      <c r="C2948" s="168"/>
    </row>
    <row r="2949" spans="2:3" ht="12.75">
      <c r="B2949" s="165"/>
      <c r="C2949" s="168"/>
    </row>
    <row r="2950" spans="2:3" ht="12.75">
      <c r="B2950" s="165"/>
      <c r="C2950" s="168"/>
    </row>
    <row r="2951" spans="2:3" ht="12.75">
      <c r="B2951" s="165"/>
      <c r="C2951" s="168"/>
    </row>
    <row r="2952" spans="2:3" ht="12.75">
      <c r="B2952" s="165"/>
      <c r="C2952" s="168"/>
    </row>
    <row r="2953" spans="2:3" ht="12.75">
      <c r="B2953" s="165"/>
      <c r="C2953" s="168"/>
    </row>
    <row r="2954" spans="2:3" ht="12.75">
      <c r="B2954" s="165"/>
      <c r="C2954" s="168"/>
    </row>
    <row r="2955" spans="2:3" ht="12.75">
      <c r="B2955" s="165"/>
      <c r="C2955" s="168"/>
    </row>
    <row r="2956" spans="2:3" ht="12.75">
      <c r="B2956" s="165"/>
      <c r="C2956" s="168"/>
    </row>
    <row r="2957" spans="2:3" ht="12.75">
      <c r="B2957" s="165"/>
      <c r="C2957" s="168"/>
    </row>
    <row r="2958" spans="2:3" ht="12.75">
      <c r="B2958" s="165"/>
      <c r="C2958" s="168"/>
    </row>
    <row r="2959" spans="2:3" ht="12.75">
      <c r="B2959" s="165"/>
      <c r="C2959" s="168"/>
    </row>
    <row r="2960" spans="2:3" ht="12.75">
      <c r="B2960" s="165"/>
      <c r="C2960" s="168"/>
    </row>
    <row r="2961" spans="2:3" ht="12.75">
      <c r="B2961" s="165"/>
      <c r="C2961" s="168"/>
    </row>
    <row r="2962" spans="2:3" ht="12.75">
      <c r="B2962" s="165"/>
      <c r="C2962" s="168"/>
    </row>
    <row r="2963" spans="2:3" ht="12.75">
      <c r="B2963" s="165"/>
      <c r="C2963" s="168"/>
    </row>
    <row r="2964" spans="2:3" ht="12.75">
      <c r="B2964" s="165"/>
      <c r="C2964" s="168"/>
    </row>
    <row r="2965" spans="2:3" ht="12.75">
      <c r="B2965" s="165"/>
      <c r="C2965" s="168"/>
    </row>
    <row r="2966" spans="2:3" ht="12.75">
      <c r="B2966" s="165"/>
      <c r="C2966" s="168"/>
    </row>
    <row r="2967" spans="2:3" ht="12.75">
      <c r="B2967" s="165"/>
      <c r="C2967" s="168"/>
    </row>
    <row r="2968" spans="2:3" ht="12.75">
      <c r="B2968" s="165"/>
      <c r="C2968" s="168"/>
    </row>
    <row r="2969" spans="2:3" ht="12.75">
      <c r="B2969" s="165"/>
      <c r="C2969" s="168"/>
    </row>
    <row r="2970" spans="2:3" ht="12.75">
      <c r="B2970" s="165"/>
      <c r="C2970" s="168"/>
    </row>
    <row r="2971" spans="2:3" ht="12.75">
      <c r="B2971" s="165"/>
      <c r="C2971" s="168"/>
    </row>
    <row r="2972" spans="2:3" ht="12.75">
      <c r="B2972" s="165"/>
      <c r="C2972" s="168"/>
    </row>
    <row r="2973" spans="2:3" ht="12.75">
      <c r="B2973" s="165"/>
      <c r="C2973" s="168"/>
    </row>
    <row r="2974" spans="2:3" ht="12.75">
      <c r="B2974" s="165"/>
      <c r="C2974" s="168"/>
    </row>
    <row r="2975" spans="2:3" ht="12.75">
      <c r="B2975" s="165"/>
      <c r="C2975" s="168"/>
    </row>
    <row r="2976" spans="2:3" ht="12.75">
      <c r="B2976" s="165"/>
      <c r="C2976" s="168"/>
    </row>
    <row r="2977" spans="2:3" ht="12.75">
      <c r="B2977" s="165"/>
      <c r="C2977" s="168"/>
    </row>
    <row r="2978" spans="2:3" ht="12.75">
      <c r="B2978" s="165"/>
      <c r="C2978" s="168"/>
    </row>
    <row r="2979" spans="2:3" ht="12.75">
      <c r="B2979" s="165"/>
      <c r="C2979" s="168"/>
    </row>
    <row r="2980" spans="2:3" ht="12.75">
      <c r="B2980" s="165"/>
      <c r="C2980" s="168"/>
    </row>
    <row r="2981" spans="2:3" ht="12.75">
      <c r="B2981" s="165"/>
      <c r="C2981" s="168"/>
    </row>
    <row r="2982" spans="2:3" ht="12.75">
      <c r="B2982" s="165"/>
      <c r="C2982" s="168"/>
    </row>
    <row r="2983" spans="2:3" ht="12.75">
      <c r="B2983" s="165"/>
      <c r="C2983" s="168"/>
    </row>
    <row r="2984" spans="2:3" ht="12.75">
      <c r="B2984" s="165"/>
      <c r="C2984" s="168"/>
    </row>
    <row r="2985" spans="2:3" ht="12.75">
      <c r="B2985" s="165"/>
      <c r="C2985" s="168"/>
    </row>
    <row r="2986" spans="2:3" ht="12.75">
      <c r="B2986" s="165"/>
      <c r="C2986" s="168"/>
    </row>
    <row r="2987" spans="2:3" ht="12.75">
      <c r="B2987" s="165"/>
      <c r="C2987" s="168"/>
    </row>
    <row r="2988" spans="2:3" ht="12.75">
      <c r="B2988" s="165"/>
      <c r="C2988" s="168"/>
    </row>
    <row r="2989" spans="2:3" ht="12.75">
      <c r="B2989" s="165"/>
      <c r="C2989" s="168"/>
    </row>
    <row r="2990" spans="2:3" ht="12.75">
      <c r="B2990" s="165"/>
      <c r="C2990" s="168"/>
    </row>
    <row r="2991" spans="2:3" ht="12.75">
      <c r="B2991" s="165"/>
      <c r="C2991" s="168"/>
    </row>
    <row r="2992" spans="2:3" ht="12.75">
      <c r="B2992" s="165"/>
      <c r="C2992" s="168"/>
    </row>
    <row r="2993" spans="2:3" ht="12.75">
      <c r="B2993" s="165"/>
      <c r="C2993" s="168"/>
    </row>
    <row r="2994" spans="2:3" ht="12.75">
      <c r="B2994" s="165"/>
      <c r="C2994" s="168"/>
    </row>
    <row r="2995" spans="2:3" ht="12.75">
      <c r="B2995" s="165"/>
      <c r="C2995" s="168"/>
    </row>
    <row r="2996" spans="2:3" ht="12.75">
      <c r="B2996" s="165"/>
      <c r="C2996" s="168"/>
    </row>
    <row r="2997" spans="2:3" ht="12.75">
      <c r="B2997" s="165"/>
      <c r="C2997" s="168"/>
    </row>
    <row r="2998" spans="2:3" ht="12.75">
      <c r="B2998" s="165"/>
      <c r="C2998" s="168"/>
    </row>
    <row r="2999" spans="2:3" ht="12.75">
      <c r="B2999" s="165"/>
      <c r="C2999" s="168"/>
    </row>
    <row r="3000" spans="2:3" ht="12.75">
      <c r="B3000" s="165"/>
      <c r="C3000" s="168"/>
    </row>
    <row r="3001" spans="2:3" ht="12.75">
      <c r="B3001" s="165"/>
      <c r="C3001" s="168"/>
    </row>
    <row r="3002" spans="2:3" ht="12.75">
      <c r="B3002" s="165"/>
      <c r="C3002" s="168"/>
    </row>
    <row r="3003" spans="2:3" ht="12.75">
      <c r="B3003" s="165"/>
      <c r="C3003" s="168"/>
    </row>
    <row r="3004" spans="2:3" ht="12.75">
      <c r="B3004" s="165"/>
      <c r="C3004" s="168"/>
    </row>
    <row r="3005" spans="2:3" ht="12.75">
      <c r="B3005" s="165"/>
      <c r="C3005" s="168"/>
    </row>
    <row r="3006" spans="2:3" ht="12.75">
      <c r="B3006" s="165"/>
      <c r="C3006" s="168"/>
    </row>
    <row r="3007" spans="2:3" ht="12.75">
      <c r="B3007" s="165"/>
      <c r="C3007" s="168"/>
    </row>
    <row r="3008" spans="2:3" ht="12.75">
      <c r="B3008" s="165"/>
      <c r="C3008" s="168"/>
    </row>
    <row r="3009" spans="2:3" ht="12.75">
      <c r="B3009" s="165"/>
      <c r="C3009" s="168"/>
    </row>
    <row r="3010" spans="2:3" ht="12.75">
      <c r="B3010" s="165"/>
      <c r="C3010" s="168"/>
    </row>
    <row r="3011" spans="2:3" ht="12.75">
      <c r="B3011" s="165"/>
      <c r="C3011" s="168"/>
    </row>
    <row r="3012" spans="2:3" ht="12.75">
      <c r="B3012" s="165"/>
      <c r="C3012" s="168"/>
    </row>
    <row r="3013" spans="2:3" ht="12.75">
      <c r="B3013" s="165"/>
      <c r="C3013" s="168"/>
    </row>
    <row r="3014" spans="2:3" ht="12.75">
      <c r="B3014" s="165"/>
      <c r="C3014" s="168"/>
    </row>
    <row r="3015" spans="2:3" ht="12.75">
      <c r="B3015" s="165"/>
      <c r="C3015" s="168"/>
    </row>
    <row r="3016" spans="2:3" ht="12.75">
      <c r="B3016" s="165"/>
      <c r="C3016" s="168"/>
    </row>
    <row r="3017" spans="2:3" ht="12.75">
      <c r="B3017" s="165"/>
      <c r="C3017" s="168"/>
    </row>
    <row r="3018" spans="2:3" ht="12.75">
      <c r="B3018" s="165"/>
      <c r="C3018" s="168"/>
    </row>
    <row r="3019" spans="2:3" ht="12.75">
      <c r="B3019" s="165"/>
      <c r="C3019" s="168"/>
    </row>
    <row r="3020" spans="2:3" ht="12.75">
      <c r="B3020" s="165"/>
      <c r="C3020" s="168"/>
    </row>
    <row r="3021" spans="2:3" ht="12.75">
      <c r="B3021" s="165"/>
      <c r="C3021" s="168"/>
    </row>
    <row r="3022" spans="2:3" ht="12.75">
      <c r="B3022" s="165"/>
      <c r="C3022" s="168"/>
    </row>
    <row r="3023" spans="2:3" ht="12.75">
      <c r="B3023" s="165"/>
      <c r="C3023" s="168"/>
    </row>
    <row r="3024" spans="2:3" ht="12.75">
      <c r="B3024" s="165"/>
      <c r="C3024" s="168"/>
    </row>
    <row r="3025" spans="2:3" ht="12.75">
      <c r="B3025" s="165"/>
      <c r="C3025" s="168"/>
    </row>
    <row r="3026" spans="2:3" ht="12.75">
      <c r="B3026" s="165"/>
      <c r="C3026" s="168"/>
    </row>
    <row r="3027" spans="2:3" ht="12.75">
      <c r="B3027" s="165"/>
      <c r="C3027" s="168"/>
    </row>
    <row r="3028" spans="2:3" ht="12.75">
      <c r="B3028" s="165"/>
      <c r="C3028" s="168"/>
    </row>
    <row r="3029" spans="2:3" ht="12.75">
      <c r="B3029" s="165"/>
      <c r="C3029" s="168"/>
    </row>
    <row r="3030" spans="2:3" ht="12.75">
      <c r="B3030" s="165"/>
      <c r="C3030" s="168"/>
    </row>
    <row r="3031" spans="2:3" ht="12.75">
      <c r="B3031" s="165"/>
      <c r="C3031" s="168"/>
    </row>
    <row r="3032" spans="2:3" ht="12.75">
      <c r="B3032" s="165"/>
      <c r="C3032" s="168"/>
    </row>
    <row r="3033" spans="2:3" ht="12.75">
      <c r="B3033" s="165"/>
      <c r="C3033" s="168"/>
    </row>
    <row r="3034" spans="2:3" ht="12.75">
      <c r="B3034" s="165"/>
      <c r="C3034" s="168"/>
    </row>
    <row r="3035" spans="2:3" ht="12.75">
      <c r="B3035" s="165"/>
      <c r="C3035" s="168"/>
    </row>
    <row r="3036" spans="2:3" ht="12.75">
      <c r="B3036" s="165"/>
      <c r="C3036" s="168"/>
    </row>
    <row r="3037" spans="2:3" ht="12.75">
      <c r="B3037" s="165"/>
      <c r="C3037" s="168"/>
    </row>
    <row r="3038" spans="2:3" ht="12.75">
      <c r="B3038" s="165"/>
      <c r="C3038" s="168"/>
    </row>
    <row r="3039" spans="2:3" ht="12.75">
      <c r="B3039" s="165"/>
      <c r="C3039" s="168"/>
    </row>
    <row r="3040" spans="2:3" ht="12.75">
      <c r="B3040" s="165"/>
      <c r="C3040" s="168"/>
    </row>
    <row r="3041" spans="2:3" ht="12.75">
      <c r="B3041" s="165"/>
      <c r="C3041" s="168"/>
    </row>
    <row r="3042" spans="2:3" ht="12.75">
      <c r="B3042" s="165"/>
      <c r="C3042" s="168"/>
    </row>
    <row r="3043" spans="2:3" ht="12.75">
      <c r="B3043" s="165"/>
      <c r="C3043" s="168"/>
    </row>
    <row r="3044" spans="2:3" ht="12.75">
      <c r="B3044" s="165"/>
      <c r="C3044" s="168"/>
    </row>
    <row r="3045" spans="2:3" ht="12.75">
      <c r="B3045" s="165"/>
      <c r="C3045" s="168"/>
    </row>
    <row r="3046" spans="2:3" ht="12.75">
      <c r="B3046" s="165"/>
      <c r="C3046" s="168"/>
    </row>
    <row r="3047" spans="2:3" ht="12.75">
      <c r="B3047" s="165"/>
      <c r="C3047" s="168"/>
    </row>
    <row r="3048" spans="2:3" ht="12.75">
      <c r="B3048" s="165"/>
      <c r="C3048" s="168"/>
    </row>
    <row r="3049" spans="2:3" ht="12.75">
      <c r="B3049" s="165"/>
      <c r="C3049" s="168"/>
    </row>
    <row r="3050" spans="2:3" ht="12.75">
      <c r="B3050" s="165"/>
      <c r="C3050" s="168"/>
    </row>
    <row r="3051" spans="2:3" ht="12.75">
      <c r="B3051" s="165"/>
      <c r="C3051" s="168"/>
    </row>
    <row r="3052" spans="2:3" ht="12.75">
      <c r="B3052" s="165"/>
      <c r="C3052" s="168"/>
    </row>
    <row r="3053" spans="2:3" ht="12.75">
      <c r="B3053" s="165"/>
      <c r="C3053" s="168"/>
    </row>
    <row r="3054" spans="2:3" ht="12.75">
      <c r="B3054" s="165"/>
      <c r="C3054" s="168"/>
    </row>
    <row r="3055" spans="2:3" ht="12.75">
      <c r="B3055" s="165"/>
      <c r="C3055" s="168"/>
    </row>
    <row r="3056" spans="2:3" ht="12.75">
      <c r="B3056" s="165"/>
      <c r="C3056" s="168"/>
    </row>
    <row r="3057" spans="2:3" ht="12.75">
      <c r="B3057" s="165"/>
      <c r="C3057" s="168"/>
    </row>
    <row r="3058" spans="2:3" ht="12.75">
      <c r="B3058" s="165"/>
      <c r="C3058" s="168"/>
    </row>
    <row r="3059" spans="2:3" ht="12.75">
      <c r="B3059" s="165"/>
      <c r="C3059" s="168"/>
    </row>
    <row r="3060" spans="2:3" ht="12.75">
      <c r="B3060" s="165"/>
      <c r="C3060" s="168"/>
    </row>
    <row r="3061" spans="2:3" ht="12.75">
      <c r="B3061" s="165"/>
      <c r="C3061" s="168"/>
    </row>
    <row r="3062" spans="2:3" ht="12.75">
      <c r="B3062" s="165"/>
      <c r="C3062" s="168"/>
    </row>
    <row r="3063" spans="2:3" ht="12.75">
      <c r="B3063" s="165"/>
      <c r="C3063" s="168"/>
    </row>
    <row r="3064" spans="2:3" ht="12.75">
      <c r="B3064" s="165"/>
      <c r="C3064" s="168"/>
    </row>
    <row r="3065" spans="2:3" ht="12.75">
      <c r="B3065" s="165"/>
      <c r="C3065" s="168"/>
    </row>
    <row r="3066" spans="2:3" ht="12.75">
      <c r="B3066" s="165"/>
      <c r="C3066" s="168"/>
    </row>
    <row r="3067" spans="2:3" ht="12.75">
      <c r="B3067" s="165"/>
      <c r="C3067" s="168"/>
    </row>
    <row r="3068" spans="2:3" ht="12.75">
      <c r="B3068" s="165"/>
      <c r="C3068" s="168"/>
    </row>
    <row r="3069" spans="2:3" ht="12.75">
      <c r="B3069" s="165"/>
      <c r="C3069" s="168"/>
    </row>
    <row r="3070" spans="2:3" ht="12.75">
      <c r="B3070" s="165"/>
      <c r="C3070" s="168"/>
    </row>
    <row r="3071" spans="2:3" ht="12.75">
      <c r="B3071" s="165"/>
      <c r="C3071" s="168"/>
    </row>
    <row r="3072" spans="2:3" ht="12.75">
      <c r="B3072" s="165"/>
      <c r="C3072" s="168"/>
    </row>
    <row r="3073" spans="2:3" ht="12.75">
      <c r="B3073" s="165"/>
      <c r="C3073" s="168"/>
    </row>
    <row r="3074" spans="2:3" ht="12.75">
      <c r="B3074" s="165"/>
      <c r="C3074" s="168"/>
    </row>
    <row r="3075" spans="2:3" ht="12.75">
      <c r="B3075" s="165"/>
      <c r="C3075" s="168"/>
    </row>
    <row r="3076" spans="2:3" ht="12.75">
      <c r="B3076" s="165"/>
      <c r="C3076" s="168"/>
    </row>
    <row r="3077" spans="2:3" ht="12.75">
      <c r="B3077" s="165"/>
      <c r="C3077" s="168"/>
    </row>
    <row r="3078" spans="2:3" ht="12.75">
      <c r="B3078" s="165"/>
      <c r="C3078" s="168"/>
    </row>
    <row r="3079" spans="2:3" ht="12.75">
      <c r="B3079" s="165"/>
      <c r="C3079" s="168"/>
    </row>
    <row r="3080" spans="2:3" ht="12.75">
      <c r="B3080" s="165"/>
      <c r="C3080" s="168"/>
    </row>
    <row r="3081" spans="2:3" ht="12.75">
      <c r="B3081" s="165"/>
      <c r="C3081" s="168"/>
    </row>
    <row r="3082" spans="2:3" ht="12.75">
      <c r="B3082" s="165"/>
      <c r="C3082" s="168"/>
    </row>
    <row r="3083" spans="2:3" ht="12.75">
      <c r="B3083" s="165"/>
      <c r="C3083" s="168"/>
    </row>
    <row r="3084" spans="2:3" ht="12.75">
      <c r="B3084" s="165"/>
      <c r="C3084" s="168"/>
    </row>
    <row r="3085" spans="2:3" ht="12.75">
      <c r="B3085" s="165"/>
      <c r="C3085" s="168"/>
    </row>
    <row r="3086" spans="2:3" ht="12.75">
      <c r="B3086" s="165"/>
      <c r="C3086" s="168"/>
    </row>
    <row r="3087" spans="2:3" ht="12.75">
      <c r="B3087" s="165"/>
      <c r="C3087" s="168"/>
    </row>
    <row r="3088" spans="2:3" ht="12.75">
      <c r="B3088" s="165"/>
      <c r="C3088" s="168"/>
    </row>
    <row r="3089" spans="2:3" ht="12.75">
      <c r="B3089" s="165"/>
      <c r="C3089" s="168"/>
    </row>
    <row r="3090" spans="2:3" ht="12.75">
      <c r="B3090" s="165"/>
      <c r="C3090" s="168"/>
    </row>
    <row r="3091" spans="2:3" ht="12.75">
      <c r="B3091" s="165"/>
      <c r="C3091" s="168"/>
    </row>
    <row r="3092" spans="2:3" ht="12.75">
      <c r="B3092" s="165"/>
      <c r="C3092" s="168"/>
    </row>
    <row r="3093" spans="2:3" ht="12.75">
      <c r="B3093" s="165"/>
      <c r="C3093" s="168"/>
    </row>
    <row r="3094" spans="2:3" ht="12.75">
      <c r="B3094" s="165"/>
      <c r="C3094" s="168"/>
    </row>
    <row r="3095" spans="2:3" ht="12.75">
      <c r="B3095" s="165"/>
      <c r="C3095" s="168"/>
    </row>
    <row r="3096" spans="2:3" ht="12.75">
      <c r="B3096" s="165"/>
      <c r="C3096" s="168"/>
    </row>
    <row r="3097" spans="2:3" ht="12.75">
      <c r="B3097" s="165"/>
      <c r="C3097" s="168"/>
    </row>
    <row r="3098" spans="2:3" ht="12.75">
      <c r="B3098" s="165"/>
      <c r="C3098" s="168"/>
    </row>
    <row r="3099" spans="2:3" ht="12.75">
      <c r="B3099" s="165"/>
      <c r="C3099" s="168"/>
    </row>
    <row r="3100" spans="2:3" ht="12.75">
      <c r="B3100" s="165"/>
      <c r="C3100" s="168"/>
    </row>
    <row r="3101" spans="2:3" ht="12.75">
      <c r="B3101" s="165"/>
      <c r="C3101" s="168"/>
    </row>
    <row r="3102" spans="2:3" ht="12.75">
      <c r="B3102" s="165"/>
      <c r="C3102" s="168"/>
    </row>
    <row r="3103" spans="2:3" ht="12.75">
      <c r="B3103" s="165"/>
      <c r="C3103" s="168"/>
    </row>
    <row r="3104" spans="2:3" ht="12.75">
      <c r="B3104" s="165"/>
      <c r="C3104" s="168"/>
    </row>
    <row r="3105" spans="2:3" ht="12.75">
      <c r="B3105" s="165"/>
      <c r="C3105" s="168"/>
    </row>
    <row r="3106" spans="2:3" ht="12.75">
      <c r="B3106" s="165"/>
      <c r="C3106" s="168"/>
    </row>
    <row r="3107" spans="2:3" ht="12.75">
      <c r="B3107" s="165"/>
      <c r="C3107" s="168"/>
    </row>
    <row r="3108" spans="2:3" ht="12.75">
      <c r="B3108" s="165"/>
      <c r="C3108" s="168"/>
    </row>
    <row r="3109" spans="2:3" ht="12.75">
      <c r="B3109" s="165"/>
      <c r="C3109" s="168"/>
    </row>
    <row r="3110" spans="2:3" ht="12.75">
      <c r="B3110" s="165"/>
      <c r="C3110" s="168"/>
    </row>
    <row r="3111" spans="2:3" ht="12.75">
      <c r="B3111" s="165"/>
      <c r="C3111" s="168"/>
    </row>
    <row r="3112" spans="2:3" ht="12.75">
      <c r="B3112" s="165"/>
      <c r="C3112" s="168"/>
    </row>
    <row r="3113" spans="2:3" ht="12.75">
      <c r="B3113" s="165"/>
      <c r="C3113" s="168"/>
    </row>
    <row r="3114" spans="2:3" ht="12.75">
      <c r="B3114" s="165"/>
      <c r="C3114" s="168"/>
    </row>
    <row r="3115" spans="2:3" ht="12.75">
      <c r="B3115" s="165"/>
      <c r="C3115" s="168"/>
    </row>
    <row r="3116" spans="2:3" ht="12.75">
      <c r="B3116" s="165"/>
      <c r="C3116" s="168"/>
    </row>
    <row r="3117" spans="2:3" ht="12.75">
      <c r="B3117" s="165"/>
      <c r="C3117" s="168"/>
    </row>
    <row r="3118" spans="2:3" ht="12.75">
      <c r="B3118" s="165"/>
      <c r="C3118" s="168"/>
    </row>
    <row r="3119" spans="2:3" ht="12.75">
      <c r="B3119" s="165"/>
      <c r="C3119" s="168"/>
    </row>
    <row r="3120" spans="2:3" ht="12.75">
      <c r="B3120" s="165"/>
      <c r="C3120" s="168"/>
    </row>
    <row r="3121" spans="2:3" ht="12.75">
      <c r="B3121" s="165"/>
      <c r="C3121" s="168"/>
    </row>
    <row r="3122" spans="2:3" ht="12.75">
      <c r="B3122" s="165"/>
      <c r="C3122" s="168"/>
    </row>
    <row r="3123" spans="2:3" ht="12.75">
      <c r="B3123" s="165"/>
      <c r="C3123" s="168"/>
    </row>
    <row r="3124" spans="2:3" ht="12.75">
      <c r="B3124" s="165"/>
      <c r="C3124" s="168"/>
    </row>
    <row r="3125" spans="2:3" ht="12.75">
      <c r="B3125" s="165"/>
      <c r="C3125" s="168"/>
    </row>
    <row r="3126" spans="2:3" ht="12.75">
      <c r="B3126" s="165"/>
      <c r="C3126" s="168"/>
    </row>
    <row r="3127" spans="2:3" ht="12.75">
      <c r="B3127" s="165"/>
      <c r="C3127" s="168"/>
    </row>
    <row r="3128" spans="2:3" ht="12.75">
      <c r="B3128" s="165"/>
      <c r="C3128" s="168"/>
    </row>
    <row r="3129" spans="2:3" ht="12.75">
      <c r="B3129" s="165"/>
      <c r="C3129" s="168"/>
    </row>
    <row r="3130" spans="2:3" ht="12.75">
      <c r="B3130" s="165"/>
      <c r="C3130" s="168"/>
    </row>
    <row r="3131" spans="2:3" ht="12.75">
      <c r="B3131" s="165"/>
      <c r="C3131" s="168"/>
    </row>
    <row r="3132" spans="2:3" ht="12.75">
      <c r="B3132" s="165"/>
      <c r="C3132" s="168"/>
    </row>
    <row r="3133" spans="2:3" ht="12.75">
      <c r="B3133" s="165"/>
      <c r="C3133" s="168"/>
    </row>
    <row r="3134" spans="2:3" ht="12.75">
      <c r="B3134" s="165"/>
      <c r="C3134" s="168"/>
    </row>
    <row r="3135" spans="2:3" ht="12.75">
      <c r="B3135" s="165"/>
      <c r="C3135" s="168"/>
    </row>
    <row r="3136" spans="2:3" ht="12.75">
      <c r="B3136" s="165"/>
      <c r="C3136" s="168"/>
    </row>
    <row r="3137" spans="2:3" ht="12.75">
      <c r="B3137" s="165"/>
      <c r="C3137" s="168"/>
    </row>
    <row r="3138" spans="2:3" ht="12.75">
      <c r="B3138" s="165"/>
      <c r="C3138" s="168"/>
    </row>
    <row r="3139" spans="2:3" ht="12.75">
      <c r="B3139" s="165"/>
      <c r="C3139" s="168"/>
    </row>
    <row r="3140" spans="2:3" ht="12.75">
      <c r="B3140" s="165"/>
      <c r="C3140" s="168"/>
    </row>
    <row r="3141" spans="2:3" ht="12.75">
      <c r="B3141" s="165"/>
      <c r="C3141" s="168"/>
    </row>
    <row r="3142" spans="2:3" ht="12.75">
      <c r="B3142" s="165"/>
      <c r="C3142" s="168"/>
    </row>
    <row r="3143" spans="2:3" ht="12.75">
      <c r="B3143" s="165"/>
      <c r="C3143" s="168"/>
    </row>
    <row r="3144" spans="2:3" ht="12.75">
      <c r="B3144" s="165"/>
      <c r="C3144" s="168"/>
    </row>
    <row r="3145" spans="2:3" ht="12.75">
      <c r="B3145" s="165"/>
      <c r="C3145" s="168"/>
    </row>
    <row r="3146" spans="2:3" ht="12.75">
      <c r="B3146" s="165"/>
      <c r="C3146" s="168"/>
    </row>
    <row r="3147" spans="2:3" ht="12.75">
      <c r="B3147" s="165"/>
      <c r="C3147" s="168"/>
    </row>
    <row r="3148" spans="2:3" ht="12.75">
      <c r="B3148" s="165"/>
      <c r="C3148" s="168"/>
    </row>
    <row r="3149" spans="2:3" ht="12.75">
      <c r="B3149" s="165"/>
      <c r="C3149" s="168"/>
    </row>
    <row r="3150" spans="2:3" ht="12.75">
      <c r="B3150" s="165"/>
      <c r="C3150" s="168"/>
    </row>
    <row r="3151" spans="2:3" ht="12.75">
      <c r="B3151" s="165"/>
      <c r="C3151" s="168"/>
    </row>
    <row r="3152" spans="2:3" ht="12.75">
      <c r="B3152" s="165"/>
      <c r="C3152" s="168"/>
    </row>
    <row r="3153" spans="2:3" ht="12.75">
      <c r="B3153" s="165"/>
      <c r="C3153" s="168"/>
    </row>
    <row r="3154" spans="2:3" ht="12.75">
      <c r="B3154" s="165"/>
      <c r="C3154" s="168"/>
    </row>
    <row r="3155" spans="2:3" ht="12.75">
      <c r="B3155" s="165"/>
      <c r="C3155" s="168"/>
    </row>
    <row r="3156" spans="2:3" ht="12.75">
      <c r="B3156" s="165"/>
      <c r="C3156" s="168"/>
    </row>
    <row r="3157" spans="2:3" ht="12.75">
      <c r="B3157" s="165"/>
      <c r="C3157" s="168"/>
    </row>
    <row r="3158" spans="2:3" ht="12.75">
      <c r="B3158" s="165"/>
      <c r="C3158" s="168"/>
    </row>
    <row r="3159" spans="2:3" ht="12.75">
      <c r="B3159" s="165"/>
      <c r="C3159" s="168"/>
    </row>
    <row r="3160" spans="2:3" ht="12.75">
      <c r="B3160" s="165"/>
      <c r="C3160" s="168"/>
    </row>
    <row r="3161" spans="2:3" ht="12.75">
      <c r="B3161" s="165"/>
      <c r="C3161" s="168"/>
    </row>
    <row r="3162" spans="2:3" ht="12.75">
      <c r="B3162" s="165"/>
      <c r="C3162" s="168"/>
    </row>
    <row r="3163" spans="2:3" ht="12.75">
      <c r="B3163" s="165"/>
      <c r="C3163" s="168"/>
    </row>
    <row r="3164" spans="2:3" ht="12.75">
      <c r="B3164" s="165"/>
      <c r="C3164" s="168"/>
    </row>
    <row r="3165" spans="2:3" ht="12.75">
      <c r="B3165" s="165"/>
      <c r="C3165" s="168"/>
    </row>
    <row r="3166" spans="2:3" ht="12.75">
      <c r="B3166" s="165"/>
      <c r="C3166" s="168"/>
    </row>
    <row r="3167" spans="2:3" ht="12.75">
      <c r="B3167" s="165"/>
      <c r="C3167" s="168"/>
    </row>
    <row r="3168" spans="2:3" ht="12.75">
      <c r="B3168" s="165"/>
      <c r="C3168" s="168"/>
    </row>
    <row r="3169" spans="2:3" ht="12.75">
      <c r="B3169" s="165"/>
      <c r="C3169" s="168"/>
    </row>
    <row r="3170" spans="2:3" ht="12.75">
      <c r="B3170" s="165"/>
      <c r="C3170" s="168"/>
    </row>
    <row r="3171" spans="2:3" ht="12.75">
      <c r="B3171" s="165"/>
      <c r="C3171" s="168"/>
    </row>
    <row r="3172" spans="2:3" ht="12.75">
      <c r="B3172" s="165"/>
      <c r="C3172" s="168"/>
    </row>
    <row r="3173" spans="2:3" ht="12.75">
      <c r="B3173" s="165"/>
      <c r="C3173" s="168"/>
    </row>
    <row r="3174" spans="2:3" ht="12.75">
      <c r="B3174" s="165"/>
      <c r="C3174" s="168"/>
    </row>
    <row r="3175" spans="2:3" ht="12.75">
      <c r="B3175" s="165"/>
      <c r="C3175" s="168"/>
    </row>
    <row r="3176" spans="2:3" ht="12.75">
      <c r="B3176" s="165"/>
      <c r="C3176" s="168"/>
    </row>
    <row r="3177" spans="2:3" ht="12.75">
      <c r="B3177" s="165"/>
      <c r="C3177" s="168"/>
    </row>
    <row r="3178" spans="2:3" ht="12.75">
      <c r="B3178" s="165"/>
      <c r="C3178" s="168"/>
    </row>
    <row r="3179" spans="2:3" ht="12.75">
      <c r="B3179" s="165"/>
      <c r="C3179" s="168"/>
    </row>
    <row r="3180" spans="2:3" ht="12.75">
      <c r="B3180" s="165"/>
      <c r="C3180" s="168"/>
    </row>
    <row r="3181" spans="2:3" ht="12.75">
      <c r="B3181" s="165"/>
      <c r="C3181" s="168"/>
    </row>
    <row r="3182" spans="2:3" ht="12.75">
      <c r="B3182" s="165"/>
      <c r="C3182" s="168"/>
    </row>
    <row r="3183" spans="2:3" ht="12.75">
      <c r="B3183" s="165"/>
      <c r="C3183" s="168"/>
    </row>
    <row r="3184" spans="2:3" ht="12.75">
      <c r="B3184" s="165"/>
      <c r="C3184" s="168"/>
    </row>
    <row r="3185" spans="2:3" ht="12.75">
      <c r="B3185" s="165"/>
      <c r="C3185" s="168"/>
    </row>
    <row r="3186" spans="2:3" ht="12.75">
      <c r="B3186" s="165"/>
      <c r="C3186" s="168"/>
    </row>
    <row r="3187" spans="2:3" ht="12.75">
      <c r="B3187" s="165"/>
      <c r="C3187" s="168"/>
    </row>
    <row r="3188" spans="2:3" ht="12.75">
      <c r="B3188" s="165"/>
      <c r="C3188" s="168"/>
    </row>
    <row r="3189" spans="2:3" ht="12.75">
      <c r="B3189" s="165"/>
      <c r="C3189" s="168"/>
    </row>
    <row r="3190" spans="2:3" ht="12.75">
      <c r="B3190" s="165"/>
      <c r="C3190" s="168"/>
    </row>
    <row r="3191" spans="2:3" ht="12.75">
      <c r="B3191" s="165"/>
      <c r="C3191" s="168"/>
    </row>
    <row r="3192" spans="2:3" ht="12.75">
      <c r="B3192" s="165"/>
      <c r="C3192" s="168"/>
    </row>
    <row r="3193" spans="2:3" ht="12.75">
      <c r="B3193" s="165"/>
      <c r="C3193" s="168"/>
    </row>
    <row r="3194" spans="2:3" ht="12.75">
      <c r="B3194" s="165"/>
      <c r="C3194" s="168"/>
    </row>
    <row r="3195" spans="2:3" ht="12.75">
      <c r="B3195" s="165"/>
      <c r="C3195" s="168"/>
    </row>
    <row r="3196" spans="2:3" ht="12.75">
      <c r="B3196" s="165"/>
      <c r="C3196" s="168"/>
    </row>
    <row r="3197" spans="2:3" ht="12.75">
      <c r="B3197" s="165"/>
      <c r="C3197" s="168"/>
    </row>
    <row r="3198" spans="2:3" ht="12.75">
      <c r="B3198" s="165"/>
      <c r="C3198" s="168"/>
    </row>
    <row r="3199" spans="2:3" ht="12.75">
      <c r="B3199" s="165"/>
      <c r="C3199" s="168"/>
    </row>
    <row r="3200" spans="2:3" ht="12.75">
      <c r="B3200" s="165"/>
      <c r="C3200" s="168"/>
    </row>
    <row r="3201" spans="2:3" ht="12.75">
      <c r="B3201" s="165"/>
      <c r="C3201" s="168"/>
    </row>
    <row r="3202" spans="2:3" ht="12.75">
      <c r="B3202" s="165"/>
      <c r="C3202" s="168"/>
    </row>
    <row r="3203" spans="2:3" ht="12.75">
      <c r="B3203" s="165"/>
      <c r="C3203" s="168"/>
    </row>
    <row r="3204" spans="2:3" ht="12.75">
      <c r="B3204" s="165"/>
      <c r="C3204" s="168"/>
    </row>
    <row r="3205" spans="2:3" ht="12.75">
      <c r="B3205" s="165"/>
      <c r="C3205" s="168"/>
    </row>
    <row r="3206" spans="2:3" ht="12.75">
      <c r="B3206" s="165"/>
      <c r="C3206" s="168"/>
    </row>
    <row r="3207" spans="2:3" ht="12.75">
      <c r="B3207" s="165"/>
      <c r="C3207" s="168"/>
    </row>
    <row r="3208" spans="2:3" ht="12.75">
      <c r="B3208" s="165"/>
      <c r="C3208" s="168"/>
    </row>
    <row r="3209" spans="2:3" ht="12.75">
      <c r="B3209" s="165"/>
      <c r="C3209" s="168"/>
    </row>
    <row r="3210" spans="2:3" ht="12.75">
      <c r="B3210" s="165"/>
      <c r="C3210" s="168"/>
    </row>
    <row r="3211" spans="2:3" ht="12.75">
      <c r="B3211" s="165"/>
      <c r="C3211" s="168"/>
    </row>
    <row r="3212" spans="2:3" ht="12.75">
      <c r="B3212" s="165"/>
      <c r="C3212" s="168"/>
    </row>
    <row r="3213" spans="2:3" ht="12.75">
      <c r="B3213" s="165"/>
      <c r="C3213" s="168"/>
    </row>
    <row r="3214" spans="2:3" ht="12.75">
      <c r="B3214" s="165"/>
      <c r="C3214" s="168"/>
    </row>
    <row r="3215" spans="2:3" ht="12.75">
      <c r="B3215" s="165"/>
      <c r="C3215" s="168"/>
    </row>
    <row r="3216" spans="2:3" ht="12.75">
      <c r="B3216" s="165"/>
      <c r="C3216" s="168"/>
    </row>
    <row r="3217" spans="2:3" ht="12.75">
      <c r="B3217" s="165"/>
      <c r="C3217" s="168"/>
    </row>
    <row r="3218" spans="2:3" ht="12.75">
      <c r="B3218" s="165"/>
      <c r="C3218" s="168"/>
    </row>
    <row r="3219" spans="2:3" ht="12.75">
      <c r="B3219" s="165"/>
      <c r="C3219" s="168"/>
    </row>
    <row r="3220" spans="2:3" ht="12.75">
      <c r="B3220" s="165"/>
      <c r="C3220" s="168"/>
    </row>
    <row r="3221" spans="2:3" ht="12.75">
      <c r="B3221" s="165"/>
      <c r="C3221" s="168"/>
    </row>
    <row r="3222" spans="2:3" ht="12.75">
      <c r="B3222" s="165"/>
      <c r="C3222" s="168"/>
    </row>
    <row r="3223" spans="2:3" ht="12.75">
      <c r="B3223" s="165"/>
      <c r="C3223" s="168"/>
    </row>
    <row r="3224" spans="2:3" ht="12.75">
      <c r="B3224" s="165"/>
      <c r="C3224" s="168"/>
    </row>
    <row r="3225" spans="2:3" ht="12.75">
      <c r="B3225" s="165"/>
      <c r="C3225" s="168"/>
    </row>
    <row r="3226" spans="2:3" ht="12.75">
      <c r="B3226" s="165"/>
      <c r="C3226" s="168"/>
    </row>
    <row r="3227" spans="2:3" ht="12.75">
      <c r="B3227" s="165"/>
      <c r="C3227" s="168"/>
    </row>
    <row r="3228" spans="2:3" ht="12.75">
      <c r="B3228" s="165"/>
      <c r="C3228" s="168"/>
    </row>
    <row r="3229" spans="2:3" ht="12.75">
      <c r="B3229" s="165"/>
      <c r="C3229" s="168"/>
    </row>
    <row r="3230" spans="2:3" ht="12.75">
      <c r="B3230" s="165"/>
      <c r="C3230" s="168"/>
    </row>
    <row r="3231" spans="2:3" ht="12.75">
      <c r="B3231" s="165"/>
      <c r="C3231" s="168"/>
    </row>
    <row r="3232" spans="2:3" ht="12.75">
      <c r="B3232" s="165"/>
      <c r="C3232" s="168"/>
    </row>
    <row r="3233" spans="2:3" ht="12.75">
      <c r="B3233" s="165"/>
      <c r="C3233" s="168"/>
    </row>
    <row r="3234" spans="2:3" ht="12.75">
      <c r="B3234" s="165"/>
      <c r="C3234" s="168"/>
    </row>
    <row r="3235" spans="2:3" ht="12.75">
      <c r="B3235" s="165"/>
      <c r="C3235" s="168"/>
    </row>
    <row r="3236" spans="2:3" ht="12.75">
      <c r="B3236" s="165"/>
      <c r="C3236" s="168"/>
    </row>
    <row r="3237" spans="2:3" ht="12.75">
      <c r="B3237" s="165"/>
      <c r="C3237" s="168"/>
    </row>
    <row r="3238" spans="2:3" ht="12.75">
      <c r="B3238" s="165"/>
      <c r="C3238" s="168"/>
    </row>
    <row r="3239" spans="2:3" ht="12.75">
      <c r="B3239" s="165"/>
      <c r="C3239" s="168"/>
    </row>
    <row r="3240" spans="2:3" ht="12.75">
      <c r="B3240" s="165"/>
      <c r="C3240" s="168"/>
    </row>
    <row r="3241" spans="2:3" ht="12.75">
      <c r="B3241" s="165"/>
      <c r="C3241" s="168"/>
    </row>
    <row r="3242" spans="2:3" ht="12.75">
      <c r="B3242" s="165"/>
      <c r="C3242" s="168"/>
    </row>
    <row r="3243" spans="2:3" ht="12.75">
      <c r="B3243" s="165"/>
      <c r="C3243" s="168"/>
    </row>
    <row r="3244" spans="2:3" ht="12.75">
      <c r="B3244" s="165"/>
      <c r="C3244" s="168"/>
    </row>
    <row r="3245" spans="2:3" ht="12.75">
      <c r="B3245" s="165"/>
      <c r="C3245" s="168"/>
    </row>
    <row r="3246" spans="2:3" ht="12.75">
      <c r="B3246" s="165"/>
      <c r="C3246" s="168"/>
    </row>
    <row r="3247" spans="2:3" ht="12.75">
      <c r="B3247" s="165"/>
      <c r="C3247" s="168"/>
    </row>
    <row r="3248" spans="2:3" ht="12.75">
      <c r="B3248" s="165"/>
      <c r="C3248" s="168"/>
    </row>
    <row r="3249" spans="2:3" ht="12.75">
      <c r="B3249" s="165"/>
      <c r="C3249" s="168"/>
    </row>
    <row r="3250" spans="2:3" ht="12.75">
      <c r="B3250" s="165"/>
      <c r="C3250" s="168"/>
    </row>
    <row r="3251" spans="2:3" ht="12.75">
      <c r="B3251" s="165"/>
      <c r="C3251" s="168"/>
    </row>
    <row r="3252" spans="2:3" ht="12.75">
      <c r="B3252" s="165"/>
      <c r="C3252" s="168"/>
    </row>
    <row r="3253" spans="2:3" ht="12.75">
      <c r="B3253" s="165"/>
      <c r="C3253" s="168"/>
    </row>
    <row r="3254" spans="2:3" ht="12.75">
      <c r="B3254" s="165"/>
      <c r="C3254" s="168"/>
    </row>
    <row r="3255" spans="2:3" ht="12.75">
      <c r="B3255" s="165"/>
      <c r="C3255" s="168"/>
    </row>
    <row r="3256" spans="2:3" ht="12.75">
      <c r="B3256" s="165"/>
      <c r="C3256" s="168"/>
    </row>
    <row r="3257" spans="2:3" ht="12.75">
      <c r="B3257" s="165"/>
      <c r="C3257" s="168"/>
    </row>
    <row r="3258" spans="2:3" ht="12.75">
      <c r="B3258" s="165"/>
      <c r="C3258" s="168"/>
    </row>
    <row r="3259" spans="2:3" ht="12.75">
      <c r="B3259" s="165"/>
      <c r="C3259" s="168"/>
    </row>
    <row r="3260" spans="2:3" ht="12.75">
      <c r="B3260" s="165"/>
      <c r="C3260" s="168"/>
    </row>
    <row r="3261" spans="2:3" ht="12.75">
      <c r="B3261" s="165"/>
      <c r="C3261" s="168"/>
    </row>
    <row r="3262" spans="2:3" ht="12.75">
      <c r="B3262" s="165"/>
      <c r="C3262" s="168"/>
    </row>
    <row r="3263" spans="2:3" ht="12.75">
      <c r="B3263" s="165"/>
      <c r="C3263" s="168"/>
    </row>
    <row r="3264" spans="2:3" ht="12.75">
      <c r="B3264" s="165"/>
      <c r="C3264" s="168"/>
    </row>
    <row r="3265" spans="2:3" ht="12.75">
      <c r="B3265" s="165"/>
      <c r="C3265" s="168"/>
    </row>
    <row r="3266" spans="2:3" ht="12.75">
      <c r="B3266" s="165"/>
      <c r="C3266" s="168"/>
    </row>
    <row r="3267" spans="2:3" ht="12.75">
      <c r="B3267" s="165"/>
      <c r="C3267" s="168"/>
    </row>
    <row r="3268" spans="2:3" ht="12.75">
      <c r="B3268" s="165"/>
      <c r="C3268" s="168"/>
    </row>
    <row r="3269" spans="2:3" ht="12.75">
      <c r="B3269" s="165"/>
      <c r="C3269" s="168"/>
    </row>
    <row r="3270" spans="2:3" ht="12.75">
      <c r="B3270" s="165"/>
      <c r="C3270" s="168"/>
    </row>
    <row r="3271" spans="2:3" ht="12.75">
      <c r="B3271" s="165"/>
      <c r="C3271" s="168"/>
    </row>
    <row r="3272" spans="2:3" ht="12.75">
      <c r="B3272" s="165"/>
      <c r="C3272" s="168"/>
    </row>
    <row r="3273" spans="2:3" ht="12.75">
      <c r="B3273" s="165"/>
      <c r="C3273" s="168"/>
    </row>
    <row r="3274" spans="2:3" ht="12.75">
      <c r="B3274" s="165"/>
      <c r="C3274" s="168"/>
    </row>
    <row r="3275" spans="2:3" ht="12.75">
      <c r="B3275" s="165"/>
      <c r="C3275" s="168"/>
    </row>
    <row r="3276" spans="2:3" ht="12.75">
      <c r="B3276" s="165"/>
      <c r="C3276" s="168"/>
    </row>
    <row r="3277" spans="2:3" ht="12.75">
      <c r="B3277" s="165"/>
      <c r="C3277" s="168"/>
    </row>
    <row r="3278" spans="2:3" ht="12.75">
      <c r="B3278" s="165"/>
      <c r="C3278" s="168"/>
    </row>
    <row r="3279" spans="2:3" ht="12.75">
      <c r="B3279" s="165"/>
      <c r="C3279" s="168"/>
    </row>
    <row r="3280" spans="2:3" ht="12.75">
      <c r="B3280" s="165"/>
      <c r="C3280" s="168"/>
    </row>
    <row r="3281" spans="2:3" ht="12.75">
      <c r="B3281" s="165"/>
      <c r="C3281" s="168"/>
    </row>
    <row r="3282" spans="2:3" ht="12.75">
      <c r="B3282" s="165"/>
      <c r="C3282" s="168"/>
    </row>
    <row r="3283" spans="2:3" ht="12.75">
      <c r="B3283" s="165"/>
      <c r="C3283" s="168"/>
    </row>
    <row r="3284" spans="2:3" ht="12.75">
      <c r="B3284" s="165"/>
      <c r="C3284" s="168"/>
    </row>
    <row r="3285" spans="2:3" ht="12.75">
      <c r="B3285" s="165"/>
      <c r="C3285" s="168"/>
    </row>
    <row r="3286" spans="2:3" ht="12.75">
      <c r="B3286" s="165"/>
      <c r="C3286" s="168"/>
    </row>
    <row r="3287" spans="2:3" ht="12.75">
      <c r="B3287" s="165"/>
      <c r="C3287" s="168"/>
    </row>
    <row r="3288" spans="2:3" ht="12.75">
      <c r="B3288" s="165"/>
      <c r="C3288" s="168"/>
    </row>
    <row r="3289" spans="2:3" ht="12.75">
      <c r="B3289" s="165"/>
      <c r="C3289" s="168"/>
    </row>
    <row r="3290" spans="2:3" ht="12.75">
      <c r="B3290" s="165"/>
      <c r="C3290" s="168"/>
    </row>
    <row r="3291" spans="2:3" ht="12.75">
      <c r="B3291" s="165"/>
      <c r="C3291" s="168"/>
    </row>
    <row r="3292" spans="2:3" ht="12.75">
      <c r="B3292" s="165"/>
      <c r="C3292" s="168"/>
    </row>
    <row r="3293" spans="2:3" ht="12.75">
      <c r="B3293" s="165"/>
      <c r="C3293" s="168"/>
    </row>
    <row r="3294" spans="2:3" ht="12.75">
      <c r="B3294" s="165"/>
      <c r="C3294" s="168"/>
    </row>
    <row r="3295" spans="2:3" ht="12.75">
      <c r="B3295" s="165"/>
      <c r="C3295" s="168"/>
    </row>
    <row r="3296" spans="2:3" ht="12.75">
      <c r="B3296" s="165"/>
      <c r="C3296" s="168"/>
    </row>
    <row r="3297" spans="2:3" ht="12.75">
      <c r="B3297" s="165"/>
      <c r="C3297" s="168"/>
    </row>
    <row r="3298" spans="2:3" ht="12.75">
      <c r="B3298" s="165"/>
      <c r="C3298" s="168"/>
    </row>
    <row r="3299" spans="2:3" ht="12.75">
      <c r="B3299" s="165"/>
      <c r="C3299" s="168"/>
    </row>
    <row r="3300" spans="2:3" ht="12.75">
      <c r="B3300" s="165"/>
      <c r="C3300" s="168"/>
    </row>
    <row r="3301" spans="2:3" ht="12.75">
      <c r="B3301" s="165"/>
      <c r="C3301" s="168"/>
    </row>
    <row r="3302" spans="2:3" ht="12.75">
      <c r="B3302" s="165"/>
      <c r="C3302" s="168"/>
    </row>
    <row r="3303" spans="2:3" ht="12.75">
      <c r="B3303" s="165"/>
      <c r="C3303" s="168"/>
    </row>
    <row r="3304" spans="2:3" ht="12.75">
      <c r="B3304" s="165"/>
      <c r="C3304" s="168"/>
    </row>
    <row r="3305" spans="2:3" ht="12.75">
      <c r="B3305" s="165"/>
      <c r="C3305" s="168"/>
    </row>
    <row r="3306" spans="2:3" ht="12.75">
      <c r="B3306" s="165"/>
      <c r="C3306" s="168"/>
    </row>
    <row r="3307" spans="2:3" ht="12.75">
      <c r="B3307" s="165"/>
      <c r="C3307" s="168"/>
    </row>
    <row r="3308" spans="2:3" ht="12.75">
      <c r="B3308" s="165"/>
      <c r="C3308" s="168"/>
    </row>
    <row r="3309" spans="2:3" ht="12.75">
      <c r="B3309" s="165"/>
      <c r="C3309" s="168"/>
    </row>
    <row r="3310" spans="2:3" ht="12.75">
      <c r="B3310" s="165"/>
      <c r="C3310" s="168"/>
    </row>
    <row r="3311" spans="2:3" ht="12.75">
      <c r="B3311" s="165"/>
      <c r="C3311" s="168"/>
    </row>
    <row r="3312" spans="2:3" ht="12.75">
      <c r="B3312" s="165"/>
      <c r="C3312" s="168"/>
    </row>
    <row r="3313" spans="2:3" ht="12.75">
      <c r="B3313" s="165"/>
      <c r="C3313" s="168"/>
    </row>
    <row r="3314" spans="2:3" ht="12.75">
      <c r="B3314" s="165"/>
      <c r="C3314" s="168"/>
    </row>
    <row r="3315" spans="2:3" ht="12.75">
      <c r="B3315" s="165"/>
      <c r="C3315" s="168"/>
    </row>
    <row r="3316" spans="2:3" ht="12.75">
      <c r="B3316" s="165"/>
      <c r="C3316" s="168"/>
    </row>
    <row r="3317" spans="2:3" ht="12.75">
      <c r="B3317" s="165"/>
      <c r="C3317" s="168"/>
    </row>
    <row r="3318" spans="2:3" ht="12.75">
      <c r="B3318" s="165"/>
      <c r="C3318" s="168"/>
    </row>
    <row r="3319" spans="2:3" ht="12.75">
      <c r="B3319" s="165"/>
      <c r="C3319" s="168"/>
    </row>
    <row r="3320" spans="2:3" ht="12.75">
      <c r="B3320" s="165"/>
      <c r="C3320" s="168"/>
    </row>
    <row r="3321" spans="2:3" ht="12.75">
      <c r="B3321" s="165"/>
      <c r="C3321" s="168"/>
    </row>
    <row r="3322" spans="2:3" ht="12.75">
      <c r="B3322" s="165"/>
      <c r="C3322" s="168"/>
    </row>
    <row r="3323" spans="2:3" ht="12.75">
      <c r="B3323" s="165"/>
      <c r="C3323" s="168"/>
    </row>
    <row r="3324" spans="2:3" ht="12.75">
      <c r="B3324" s="165"/>
      <c r="C3324" s="168"/>
    </row>
    <row r="3325" spans="2:3" ht="12.75">
      <c r="B3325" s="165"/>
      <c r="C3325" s="168"/>
    </row>
    <row r="3326" spans="2:3" ht="12.75">
      <c r="B3326" s="165"/>
      <c r="C3326" s="168"/>
    </row>
    <row r="3327" spans="2:3" ht="12.75">
      <c r="B3327" s="165"/>
      <c r="C3327" s="168"/>
    </row>
    <row r="3328" spans="2:3" ht="12.75">
      <c r="B3328" s="165"/>
      <c r="C3328" s="168"/>
    </row>
    <row r="3329" spans="2:3" ht="12.75">
      <c r="B3329" s="165"/>
      <c r="C3329" s="168"/>
    </row>
    <row r="3330" spans="2:3" ht="12.75">
      <c r="B3330" s="165"/>
      <c r="C3330" s="168"/>
    </row>
    <row r="3331" spans="2:3" ht="12.75">
      <c r="B3331" s="165"/>
      <c r="C3331" s="168"/>
    </row>
    <row r="3332" spans="2:3" ht="12.75">
      <c r="B3332" s="165"/>
      <c r="C3332" s="168"/>
    </row>
    <row r="3333" spans="2:3" ht="12.75">
      <c r="B3333" s="165"/>
      <c r="C3333" s="168"/>
    </row>
    <row r="3334" spans="2:3" ht="12.75">
      <c r="B3334" s="165"/>
      <c r="C3334" s="168"/>
    </row>
    <row r="3335" spans="2:3" ht="12.75">
      <c r="B3335" s="165"/>
      <c r="C3335" s="168"/>
    </row>
    <row r="3336" spans="2:3" ht="12.75">
      <c r="B3336" s="165"/>
      <c r="C3336" s="168"/>
    </row>
    <row r="3337" spans="2:3" ht="12.75">
      <c r="B3337" s="165"/>
      <c r="C3337" s="168"/>
    </row>
    <row r="3338" spans="2:3" ht="12.75">
      <c r="B3338" s="165"/>
      <c r="C3338" s="168"/>
    </row>
    <row r="3339" spans="2:3" ht="12.75">
      <c r="B3339" s="165"/>
      <c r="C3339" s="168"/>
    </row>
    <row r="3340" spans="2:3" ht="12.75">
      <c r="B3340" s="165"/>
      <c r="C3340" s="168"/>
    </row>
    <row r="3341" spans="2:3" ht="12.75">
      <c r="B3341" s="165"/>
      <c r="C3341" s="168"/>
    </row>
    <row r="3342" spans="2:3" ht="12.75">
      <c r="B3342" s="165"/>
      <c r="C3342" s="168"/>
    </row>
    <row r="3343" spans="2:3" ht="12.75">
      <c r="B3343" s="165"/>
      <c r="C3343" s="168"/>
    </row>
    <row r="3344" spans="2:3" ht="12.75">
      <c r="B3344" s="165"/>
      <c r="C3344" s="168"/>
    </row>
    <row r="3345" spans="2:3" ht="12.75">
      <c r="B3345" s="165"/>
      <c r="C3345" s="168"/>
    </row>
    <row r="3346" spans="2:3" ht="12.75">
      <c r="B3346" s="165"/>
      <c r="C3346" s="168"/>
    </row>
    <row r="3347" spans="2:3" ht="12.75">
      <c r="B3347" s="165"/>
      <c r="C3347" s="168"/>
    </row>
    <row r="3348" spans="2:3" ht="12.75">
      <c r="B3348" s="165"/>
      <c r="C3348" s="168"/>
    </row>
    <row r="3349" spans="2:3" ht="12.75">
      <c r="B3349" s="165"/>
      <c r="C3349" s="168"/>
    </row>
    <row r="3350" spans="2:3" ht="12.75">
      <c r="B3350" s="165"/>
      <c r="C3350" s="168"/>
    </row>
    <row r="3351" spans="2:3" ht="12.75">
      <c r="B3351" s="165"/>
      <c r="C3351" s="168"/>
    </row>
    <row r="3352" spans="2:3" ht="12.75">
      <c r="B3352" s="165"/>
      <c r="C3352" s="168"/>
    </row>
    <row r="3353" spans="2:3" ht="12.75">
      <c r="B3353" s="165"/>
      <c r="C3353" s="168"/>
    </row>
    <row r="3354" spans="2:3" ht="12.75">
      <c r="B3354" s="165"/>
      <c r="C3354" s="168"/>
    </row>
    <row r="3355" spans="2:3" ht="12.75">
      <c r="B3355" s="165"/>
      <c r="C3355" s="168"/>
    </row>
    <row r="3356" spans="2:3" ht="12.75">
      <c r="B3356" s="165"/>
      <c r="C3356" s="168"/>
    </row>
    <row r="3357" spans="2:3" ht="12.75">
      <c r="B3357" s="165"/>
      <c r="C3357" s="168"/>
    </row>
    <row r="3358" spans="2:3" ht="12.75">
      <c r="B3358" s="165"/>
      <c r="C3358" s="168"/>
    </row>
    <row r="3359" spans="2:3" ht="12.75">
      <c r="B3359" s="165"/>
      <c r="C3359" s="168"/>
    </row>
    <row r="3360" spans="2:3" ht="12.75">
      <c r="B3360" s="165"/>
      <c r="C3360" s="168"/>
    </row>
    <row r="3361" spans="2:3" ht="12.75">
      <c r="B3361" s="165"/>
      <c r="C3361" s="168"/>
    </row>
    <row r="3362" spans="2:3" ht="12.75">
      <c r="B3362" s="165"/>
      <c r="C3362" s="168"/>
    </row>
    <row r="3363" spans="2:3" ht="12.75">
      <c r="B3363" s="165"/>
      <c r="C3363" s="168"/>
    </row>
    <row r="3364" spans="2:3" ht="12.75">
      <c r="B3364" s="165"/>
      <c r="C3364" s="168"/>
    </row>
    <row r="3365" spans="2:3" ht="12.75">
      <c r="B3365" s="165"/>
      <c r="C3365" s="168"/>
    </row>
    <row r="3366" spans="2:3" ht="12.75">
      <c r="B3366" s="165"/>
      <c r="C3366" s="168"/>
    </row>
    <row r="3367" spans="2:3" ht="12.75">
      <c r="B3367" s="165"/>
      <c r="C3367" s="168"/>
    </row>
    <row r="3368" spans="2:3" ht="12.75">
      <c r="B3368" s="165"/>
      <c r="C3368" s="168"/>
    </row>
    <row r="3369" spans="2:3" ht="12.75">
      <c r="B3369" s="165"/>
      <c r="C3369" s="168"/>
    </row>
    <row r="3370" spans="2:3" ht="12.75">
      <c r="B3370" s="165"/>
      <c r="C3370" s="168"/>
    </row>
    <row r="3371" spans="2:3" ht="12.75">
      <c r="B3371" s="165"/>
      <c r="C3371" s="168"/>
    </row>
    <row r="3372" spans="2:3" ht="12.75">
      <c r="B3372" s="165"/>
      <c r="C3372" s="168"/>
    </row>
    <row r="3373" spans="2:3" ht="12.75">
      <c r="B3373" s="165"/>
      <c r="C3373" s="168"/>
    </row>
    <row r="3374" spans="2:3" ht="12.75">
      <c r="B3374" s="165"/>
      <c r="C3374" s="168"/>
    </row>
    <row r="3375" spans="2:3" ht="12.75">
      <c r="B3375" s="165"/>
      <c r="C3375" s="168"/>
    </row>
    <row r="3376" spans="2:3" ht="12.75">
      <c r="B3376" s="165"/>
      <c r="C3376" s="168"/>
    </row>
    <row r="3377" spans="2:3" ht="12.75">
      <c r="B3377" s="165"/>
      <c r="C3377" s="168"/>
    </row>
    <row r="3378" spans="2:3" ht="12.75">
      <c r="B3378" s="165"/>
      <c r="C3378" s="168"/>
    </row>
    <row r="3379" spans="2:3" ht="12.75">
      <c r="B3379" s="165"/>
      <c r="C3379" s="168"/>
    </row>
    <row r="3380" spans="2:3" ht="12.75">
      <c r="B3380" s="165"/>
      <c r="C3380" s="168"/>
    </row>
    <row r="3381" spans="2:3" ht="12.75">
      <c r="B3381" s="165"/>
      <c r="C3381" s="168"/>
    </row>
    <row r="3382" spans="2:3" ht="12.75">
      <c r="B3382" s="165"/>
      <c r="C3382" s="168"/>
    </row>
    <row r="3383" spans="2:3" ht="12.75">
      <c r="B3383" s="165"/>
      <c r="C3383" s="168"/>
    </row>
    <row r="3384" spans="2:3" ht="12.75">
      <c r="B3384" s="165"/>
      <c r="C3384" s="168"/>
    </row>
    <row r="3385" spans="2:3" ht="12.75">
      <c r="B3385" s="165"/>
      <c r="C3385" s="168"/>
    </row>
    <row r="3386" spans="2:3" ht="12.75">
      <c r="B3386" s="165"/>
      <c r="C3386" s="168"/>
    </row>
    <row r="3387" spans="2:3" ht="12.75">
      <c r="B3387" s="165"/>
      <c r="C3387" s="168"/>
    </row>
    <row r="3388" spans="2:3" ht="12.75">
      <c r="B3388" s="165"/>
      <c r="C3388" s="168"/>
    </row>
    <row r="3389" spans="2:3" ht="12.75">
      <c r="B3389" s="165"/>
      <c r="C3389" s="168"/>
    </row>
    <row r="3390" spans="2:3" ht="12.75">
      <c r="B3390" s="165"/>
      <c r="C3390" s="168"/>
    </row>
    <row r="3391" spans="2:3" ht="12.75">
      <c r="B3391" s="165"/>
      <c r="C3391" s="168"/>
    </row>
    <row r="3392" spans="2:3" ht="12.75">
      <c r="B3392" s="165"/>
      <c r="C3392" s="168"/>
    </row>
    <row r="3393" spans="2:3" ht="12.75">
      <c r="B3393" s="165"/>
      <c r="C3393" s="168"/>
    </row>
    <row r="3394" spans="2:3" ht="12.75">
      <c r="B3394" s="165"/>
      <c r="C3394" s="168"/>
    </row>
    <row r="3395" spans="2:3" ht="12.75">
      <c r="B3395" s="165"/>
      <c r="C3395" s="168"/>
    </row>
    <row r="3396" spans="2:3" ht="12.75">
      <c r="B3396" s="165"/>
      <c r="C3396" s="168"/>
    </row>
    <row r="3397" spans="2:3" ht="12.75">
      <c r="B3397" s="165"/>
      <c r="C3397" s="168"/>
    </row>
    <row r="3398" spans="2:3" ht="12.75">
      <c r="B3398" s="165"/>
      <c r="C3398" s="168"/>
    </row>
    <row r="3399" spans="2:3" ht="12.75">
      <c r="B3399" s="165"/>
      <c r="C3399" s="168"/>
    </row>
    <row r="3400" spans="2:3" ht="12.75">
      <c r="B3400" s="165"/>
      <c r="C3400" s="168"/>
    </row>
    <row r="3401" spans="2:3" ht="12.75">
      <c r="B3401" s="165"/>
      <c r="C3401" s="168"/>
    </row>
    <row r="3402" spans="2:3" ht="12.75">
      <c r="B3402" s="165"/>
      <c r="C3402" s="168"/>
    </row>
    <row r="3403" spans="2:3" ht="12.75">
      <c r="B3403" s="165"/>
      <c r="C3403" s="168"/>
    </row>
    <row r="3404" spans="2:3" ht="12.75">
      <c r="B3404" s="165"/>
      <c r="C3404" s="168"/>
    </row>
    <row r="3405" spans="2:3" ht="12.75">
      <c r="B3405" s="165"/>
      <c r="C3405" s="168"/>
    </row>
    <row r="3406" spans="2:3" ht="12.75">
      <c r="B3406" s="165"/>
      <c r="C3406" s="168"/>
    </row>
    <row r="3407" spans="2:3" ht="12.75">
      <c r="B3407" s="165"/>
      <c r="C3407" s="168"/>
    </row>
    <row r="3408" spans="2:3" ht="12.75">
      <c r="B3408" s="165"/>
      <c r="C3408" s="168"/>
    </row>
    <row r="3409" spans="2:3" ht="12.75">
      <c r="B3409" s="165"/>
      <c r="C3409" s="168"/>
    </row>
    <row r="3410" spans="2:3" ht="12.75">
      <c r="B3410" s="165"/>
      <c r="C3410" s="168"/>
    </row>
    <row r="3411" spans="2:3" ht="12.75">
      <c r="B3411" s="165"/>
      <c r="C3411" s="168"/>
    </row>
    <row r="3412" spans="2:3" ht="12.75">
      <c r="B3412" s="165"/>
      <c r="C3412" s="168"/>
    </row>
    <row r="3413" spans="2:3" ht="12.75">
      <c r="B3413" s="165"/>
      <c r="C3413" s="168"/>
    </row>
    <row r="3414" spans="2:3" ht="12.75">
      <c r="B3414" s="165"/>
      <c r="C3414" s="168"/>
    </row>
    <row r="3415" spans="2:3" ht="12.75">
      <c r="B3415" s="165"/>
      <c r="C3415" s="168"/>
    </row>
    <row r="3416" spans="2:3" ht="12.75">
      <c r="B3416" s="165"/>
      <c r="C3416" s="168"/>
    </row>
    <row r="3417" spans="2:3" ht="12.75">
      <c r="B3417" s="165"/>
      <c r="C3417" s="168"/>
    </row>
    <row r="3418" spans="2:3" ht="12.75">
      <c r="B3418" s="165"/>
      <c r="C3418" s="168"/>
    </row>
    <row r="3419" spans="2:3" ht="12.75">
      <c r="B3419" s="165"/>
      <c r="C3419" s="168"/>
    </row>
    <row r="3420" spans="2:3" ht="12.75">
      <c r="B3420" s="165"/>
      <c r="C3420" s="168"/>
    </row>
    <row r="3421" spans="2:3" ht="12.75">
      <c r="B3421" s="165"/>
      <c r="C3421" s="168"/>
    </row>
    <row r="3422" spans="2:3" ht="12.75">
      <c r="B3422" s="165"/>
      <c r="C3422" s="168"/>
    </row>
    <row r="3423" spans="2:3" ht="12.75">
      <c r="B3423" s="165"/>
      <c r="C3423" s="168"/>
    </row>
    <row r="3424" spans="2:3" ht="12.75">
      <c r="B3424" s="165"/>
      <c r="C3424" s="168"/>
    </row>
    <row r="3425" spans="2:3" ht="12.75">
      <c r="B3425" s="165"/>
      <c r="C3425" s="168"/>
    </row>
    <row r="3426" spans="2:3" ht="12.75">
      <c r="B3426" s="165"/>
      <c r="C3426" s="168"/>
    </row>
    <row r="3427" spans="2:3" ht="12.75">
      <c r="B3427" s="165"/>
      <c r="C3427" s="168"/>
    </row>
    <row r="3428" spans="2:3" ht="12.75">
      <c r="B3428" s="165"/>
      <c r="C3428" s="168"/>
    </row>
    <row r="3429" spans="2:3" ht="12.75">
      <c r="B3429" s="165"/>
      <c r="C3429" s="168"/>
    </row>
    <row r="3430" spans="2:3" ht="12.75">
      <c r="B3430" s="165"/>
      <c r="C3430" s="168"/>
    </row>
    <row r="3431" spans="2:3" ht="12.75">
      <c r="B3431" s="165"/>
      <c r="C3431" s="168"/>
    </row>
    <row r="3432" spans="2:3" ht="12.75">
      <c r="B3432" s="165"/>
      <c r="C3432" s="168"/>
    </row>
    <row r="3433" spans="2:3" ht="12.75">
      <c r="B3433" s="165"/>
      <c r="C3433" s="168"/>
    </row>
    <row r="3434" spans="2:3" ht="12.75">
      <c r="B3434" s="165"/>
      <c r="C3434" s="168"/>
    </row>
    <row r="3435" spans="2:3" ht="12.75">
      <c r="B3435" s="165"/>
      <c r="C3435" s="168"/>
    </row>
    <row r="3436" spans="2:3" ht="12.75">
      <c r="B3436" s="165"/>
      <c r="C3436" s="168"/>
    </row>
    <row r="3437" spans="2:3" ht="12.75">
      <c r="B3437" s="165"/>
      <c r="C3437" s="168"/>
    </row>
    <row r="3438" spans="2:3" ht="12.75">
      <c r="B3438" s="165"/>
      <c r="C3438" s="168"/>
    </row>
    <row r="3439" spans="2:3" ht="12.75">
      <c r="B3439" s="165"/>
      <c r="C3439" s="168"/>
    </row>
    <row r="3440" spans="2:3" ht="12.75">
      <c r="B3440" s="165"/>
      <c r="C3440" s="168"/>
    </row>
    <row r="3441" spans="2:3" ht="12.75">
      <c r="B3441" s="165"/>
      <c r="C3441" s="168"/>
    </row>
    <row r="3442" spans="2:3" ht="12.75">
      <c r="B3442" s="165"/>
      <c r="C3442" s="168"/>
    </row>
    <row r="3443" spans="2:3" ht="12.75">
      <c r="B3443" s="165"/>
      <c r="C3443" s="168"/>
    </row>
    <row r="3444" spans="2:3" ht="12.75">
      <c r="B3444" s="165"/>
      <c r="C3444" s="168"/>
    </row>
    <row r="3445" spans="2:3" ht="12.75">
      <c r="B3445" s="165"/>
      <c r="C3445" s="168"/>
    </row>
    <row r="3446" spans="2:3" ht="12.75">
      <c r="B3446" s="165"/>
      <c r="C3446" s="168"/>
    </row>
    <row r="3447" spans="2:3" ht="12.75">
      <c r="B3447" s="165"/>
      <c r="C3447" s="168"/>
    </row>
    <row r="3448" spans="2:3" ht="12.75">
      <c r="B3448" s="165"/>
      <c r="C3448" s="168"/>
    </row>
    <row r="3449" spans="2:3" ht="12.75">
      <c r="B3449" s="165"/>
      <c r="C3449" s="168"/>
    </row>
    <row r="3450" spans="2:3" ht="12.75">
      <c r="B3450" s="165"/>
      <c r="C3450" s="168"/>
    </row>
    <row r="3451" spans="2:3" ht="12.75">
      <c r="B3451" s="165"/>
      <c r="C3451" s="168"/>
    </row>
    <row r="3452" spans="2:3" ht="12.75">
      <c r="B3452" s="165"/>
      <c r="C3452" s="168"/>
    </row>
    <row r="3453" spans="2:3" ht="12.75">
      <c r="B3453" s="165"/>
      <c r="C3453" s="168"/>
    </row>
    <row r="3454" spans="2:3" ht="12.75">
      <c r="B3454" s="165"/>
      <c r="C3454" s="168"/>
    </row>
    <row r="3455" spans="2:3" ht="12.75">
      <c r="B3455" s="165"/>
      <c r="C3455" s="168"/>
    </row>
    <row r="3456" spans="2:3" ht="12.75">
      <c r="B3456" s="165"/>
      <c r="C3456" s="168"/>
    </row>
    <row r="3457" spans="2:3" ht="12.75">
      <c r="B3457" s="165"/>
      <c r="C3457" s="168"/>
    </row>
    <row r="3458" spans="2:3" ht="12.75">
      <c r="B3458" s="165"/>
      <c r="C3458" s="168"/>
    </row>
    <row r="3459" spans="2:3" ht="12.75">
      <c r="B3459" s="165"/>
      <c r="C3459" s="168"/>
    </row>
    <row r="3460" spans="2:3" ht="12.75">
      <c r="B3460" s="165"/>
      <c r="C3460" s="168"/>
    </row>
    <row r="3461" spans="2:3" ht="12.75">
      <c r="B3461" s="165"/>
      <c r="C3461" s="168"/>
    </row>
    <row r="3462" spans="2:3" ht="12.75">
      <c r="B3462" s="165"/>
      <c r="C3462" s="168"/>
    </row>
    <row r="3463" spans="2:3" ht="12.75">
      <c r="B3463" s="165"/>
      <c r="C3463" s="168"/>
    </row>
    <row r="3464" spans="2:3" ht="12.75">
      <c r="B3464" s="165"/>
      <c r="C3464" s="168"/>
    </row>
    <row r="3465" spans="2:3" ht="12.75">
      <c r="B3465" s="165"/>
      <c r="C3465" s="168"/>
    </row>
    <row r="3466" spans="2:3" ht="12.75">
      <c r="B3466" s="165"/>
      <c r="C3466" s="168"/>
    </row>
    <row r="3467" spans="2:3" ht="12.75">
      <c r="B3467" s="165"/>
      <c r="C3467" s="168"/>
    </row>
    <row r="3468" spans="2:3" ht="12.75">
      <c r="B3468" s="165"/>
      <c r="C3468" s="168"/>
    </row>
    <row r="3469" spans="2:3" ht="12.75">
      <c r="B3469" s="165"/>
      <c r="C3469" s="168"/>
    </row>
    <row r="3470" spans="2:3" ht="12.75">
      <c r="B3470" s="165"/>
      <c r="C3470" s="168"/>
    </row>
    <row r="3471" spans="2:3" ht="12.75">
      <c r="B3471" s="165"/>
      <c r="C3471" s="168"/>
    </row>
    <row r="3472" spans="2:3" ht="12.75">
      <c r="B3472" s="165"/>
      <c r="C3472" s="168"/>
    </row>
    <row r="3473" spans="2:3" ht="12.75">
      <c r="B3473" s="165"/>
      <c r="C3473" s="168"/>
    </row>
    <row r="3474" spans="2:3" ht="12.75">
      <c r="B3474" s="165"/>
      <c r="C3474" s="168"/>
    </row>
    <row r="3475" spans="2:3" ht="12.75">
      <c r="B3475" s="165"/>
      <c r="C3475" s="168"/>
    </row>
    <row r="3476" spans="2:3" ht="12.75">
      <c r="B3476" s="165"/>
      <c r="C3476" s="168"/>
    </row>
    <row r="3477" spans="2:3" ht="12.75">
      <c r="B3477" s="165"/>
      <c r="C3477" s="168"/>
    </row>
    <row r="3478" spans="2:3" ht="12.75">
      <c r="B3478" s="165"/>
      <c r="C3478" s="168"/>
    </row>
    <row r="3479" spans="2:3" ht="12.75">
      <c r="B3479" s="165"/>
      <c r="C3479" s="168"/>
    </row>
    <row r="3480" spans="2:3" ht="12.75">
      <c r="B3480" s="165"/>
      <c r="C3480" s="168"/>
    </row>
    <row r="3481" spans="2:3" ht="12.75">
      <c r="B3481" s="165"/>
      <c r="C3481" s="168"/>
    </row>
    <row r="3482" spans="2:3" ht="12.75">
      <c r="B3482" s="165"/>
      <c r="C3482" s="168"/>
    </row>
    <row r="3483" spans="2:3" ht="12.75">
      <c r="B3483" s="165"/>
      <c r="C3483" s="168"/>
    </row>
    <row r="3484" spans="2:3" ht="12.75">
      <c r="B3484" s="165"/>
      <c r="C3484" s="168"/>
    </row>
    <row r="3485" spans="2:3" ht="12.75">
      <c r="B3485" s="165"/>
      <c r="C3485" s="168"/>
    </row>
    <row r="3486" spans="2:3" ht="12.75">
      <c r="B3486" s="165"/>
      <c r="C3486" s="168"/>
    </row>
    <row r="3487" spans="2:3" ht="12.75">
      <c r="B3487" s="165"/>
      <c r="C3487" s="168"/>
    </row>
    <row r="3488" spans="2:3" ht="12.75">
      <c r="B3488" s="165"/>
      <c r="C3488" s="168"/>
    </row>
    <row r="3489" spans="2:3" ht="12.75">
      <c r="B3489" s="165"/>
      <c r="C3489" s="168"/>
    </row>
    <row r="3490" spans="2:3" ht="12.75">
      <c r="B3490" s="165"/>
      <c r="C3490" s="168"/>
    </row>
    <row r="3491" spans="2:3" ht="12.75">
      <c r="B3491" s="165"/>
      <c r="C3491" s="168"/>
    </row>
    <row r="3492" spans="2:3" ht="12.75">
      <c r="B3492" s="165"/>
      <c r="C3492" s="168"/>
    </row>
    <row r="3493" spans="2:3" ht="12.75">
      <c r="B3493" s="165"/>
      <c r="C3493" s="168"/>
    </row>
    <row r="3494" spans="2:3" ht="12.75">
      <c r="B3494" s="165"/>
      <c r="C3494" s="168"/>
    </row>
    <row r="3495" spans="2:3" ht="12.75">
      <c r="B3495" s="165"/>
      <c r="C3495" s="168"/>
    </row>
    <row r="3496" spans="2:3" ht="12.75">
      <c r="B3496" s="165"/>
      <c r="C3496" s="168"/>
    </row>
    <row r="3497" spans="2:3" ht="12.75">
      <c r="B3497" s="165"/>
      <c r="C3497" s="168"/>
    </row>
    <row r="3498" spans="2:3" ht="12.75">
      <c r="B3498" s="165"/>
      <c r="C3498" s="168"/>
    </row>
    <row r="3499" spans="2:3" ht="12.75">
      <c r="B3499" s="165"/>
      <c r="C3499" s="168"/>
    </row>
    <row r="3500" spans="2:3" ht="12.75">
      <c r="B3500" s="165"/>
      <c r="C3500" s="168"/>
    </row>
    <row r="3501" spans="2:3" ht="12.75">
      <c r="B3501" s="165"/>
      <c r="C3501" s="168"/>
    </row>
    <row r="3502" spans="2:3" ht="12.75">
      <c r="B3502" s="165"/>
      <c r="C3502" s="168"/>
    </row>
    <row r="3503" spans="2:3" ht="12.75">
      <c r="B3503" s="165"/>
      <c r="C3503" s="168"/>
    </row>
    <row r="3504" spans="2:3" ht="12.75">
      <c r="B3504" s="165"/>
      <c r="C3504" s="168"/>
    </row>
    <row r="3505" spans="2:3" ht="12.75">
      <c r="B3505" s="165"/>
      <c r="C3505" s="168"/>
    </row>
    <row r="3506" spans="2:3" ht="12.75">
      <c r="B3506" s="165"/>
      <c r="C3506" s="168"/>
    </row>
    <row r="3507" spans="2:3" ht="12.75">
      <c r="B3507" s="165"/>
      <c r="C3507" s="168"/>
    </row>
    <row r="3508" spans="2:3" ht="12.75">
      <c r="B3508" s="165"/>
      <c r="C3508" s="168"/>
    </row>
    <row r="3509" spans="2:3" ht="12.75">
      <c r="B3509" s="165"/>
      <c r="C3509" s="168"/>
    </row>
    <row r="3510" spans="2:3" ht="12.75">
      <c r="B3510" s="165"/>
      <c r="C3510" s="168"/>
    </row>
    <row r="3511" spans="2:3" ht="12.75">
      <c r="B3511" s="165"/>
      <c r="C3511" s="168"/>
    </row>
    <row r="3512" spans="2:3" ht="12.75">
      <c r="B3512" s="165"/>
      <c r="C3512" s="168"/>
    </row>
    <row r="3513" spans="2:3" ht="12.75">
      <c r="B3513" s="165"/>
      <c r="C3513" s="168"/>
    </row>
    <row r="3514" spans="2:3" ht="12.75">
      <c r="B3514" s="165"/>
      <c r="C3514" s="168"/>
    </row>
    <row r="3515" spans="2:3" ht="12.75">
      <c r="B3515" s="165"/>
      <c r="C3515" s="168"/>
    </row>
    <row r="3516" spans="2:3" ht="12.75">
      <c r="B3516" s="165"/>
      <c r="C3516" s="168"/>
    </row>
    <row r="3517" spans="2:3" ht="12.75">
      <c r="B3517" s="165"/>
      <c r="C3517" s="168"/>
    </row>
    <row r="3518" spans="2:3" ht="12.75">
      <c r="B3518" s="165"/>
      <c r="C3518" s="168"/>
    </row>
    <row r="3519" spans="2:3" ht="12.75">
      <c r="B3519" s="165"/>
      <c r="C3519" s="168"/>
    </row>
    <row r="3520" spans="2:3" ht="12.75">
      <c r="B3520" s="165"/>
      <c r="C3520" s="168"/>
    </row>
    <row r="3521" spans="2:3" ht="12.75">
      <c r="B3521" s="165"/>
      <c r="C3521" s="168"/>
    </row>
    <row r="3522" spans="2:3" ht="12.75">
      <c r="B3522" s="165"/>
      <c r="C3522" s="168"/>
    </row>
    <row r="3523" spans="2:3" ht="12.75">
      <c r="B3523" s="165"/>
      <c r="C3523" s="168"/>
    </row>
    <row r="3524" spans="2:3" ht="12.75">
      <c r="B3524" s="165"/>
      <c r="C3524" s="168"/>
    </row>
    <row r="3525" spans="2:3" ht="12.75">
      <c r="B3525" s="165"/>
      <c r="C3525" s="168"/>
    </row>
    <row r="3526" spans="2:3" ht="12.75">
      <c r="B3526" s="165"/>
      <c r="C3526" s="168"/>
    </row>
    <row r="3527" spans="2:3" ht="12.75">
      <c r="B3527" s="165"/>
      <c r="C3527" s="168"/>
    </row>
    <row r="3528" spans="2:3" ht="12.75">
      <c r="B3528" s="165"/>
      <c r="C3528" s="168"/>
    </row>
    <row r="3529" spans="2:3" ht="12.75">
      <c r="B3529" s="165"/>
      <c r="C3529" s="168"/>
    </row>
    <row r="3530" spans="2:3" ht="12.75">
      <c r="B3530" s="165"/>
      <c r="C3530" s="168"/>
    </row>
    <row r="3531" spans="2:3" ht="12.75">
      <c r="B3531" s="165"/>
      <c r="C3531" s="168"/>
    </row>
    <row r="3532" spans="2:3" ht="12.75">
      <c r="B3532" s="165"/>
      <c r="C3532" s="168"/>
    </row>
    <row r="3533" spans="2:3" ht="12.75">
      <c r="B3533" s="165"/>
      <c r="C3533" s="168"/>
    </row>
    <row r="3534" spans="2:3" ht="12.75">
      <c r="B3534" s="165"/>
      <c r="C3534" s="168"/>
    </row>
    <row r="3535" spans="2:3" ht="12.75">
      <c r="B3535" s="165"/>
      <c r="C3535" s="168"/>
    </row>
    <row r="3536" spans="2:3" ht="12.75">
      <c r="B3536" s="165"/>
      <c r="C3536" s="168"/>
    </row>
    <row r="3537" spans="2:3" ht="12.75">
      <c r="B3537" s="165"/>
      <c r="C3537" s="168"/>
    </row>
    <row r="3538" spans="2:3" ht="12.75">
      <c r="B3538" s="165"/>
      <c r="C3538" s="168"/>
    </row>
    <row r="3539" spans="2:3" ht="12.75">
      <c r="B3539" s="165"/>
      <c r="C3539" s="168"/>
    </row>
    <row r="3540" spans="2:3" ht="12.75">
      <c r="B3540" s="165"/>
      <c r="C3540" s="168"/>
    </row>
    <row r="3541" spans="2:3" ht="12.75">
      <c r="B3541" s="165"/>
      <c r="C3541" s="168"/>
    </row>
    <row r="3542" spans="2:3" ht="12.75">
      <c r="B3542" s="165"/>
      <c r="C3542" s="168"/>
    </row>
    <row r="3543" spans="2:3" ht="12.75">
      <c r="B3543" s="165"/>
      <c r="C3543" s="168"/>
    </row>
    <row r="3544" spans="2:3" ht="12.75">
      <c r="B3544" s="165"/>
      <c r="C3544" s="168"/>
    </row>
    <row r="3545" spans="2:3" ht="12.75">
      <c r="B3545" s="165"/>
      <c r="C3545" s="168"/>
    </row>
    <row r="3546" spans="2:3" ht="12.75">
      <c r="B3546" s="165"/>
      <c r="C3546" s="168"/>
    </row>
    <row r="3547" spans="2:3" ht="12.75">
      <c r="B3547" s="165"/>
      <c r="C3547" s="168"/>
    </row>
    <row r="3548" spans="2:3" ht="12.75">
      <c r="B3548" s="165"/>
      <c r="C3548" s="168"/>
    </row>
    <row r="3549" spans="2:3" ht="12.75">
      <c r="B3549" s="165"/>
      <c r="C3549" s="168"/>
    </row>
    <row r="3550" spans="2:3" ht="12.75">
      <c r="B3550" s="165"/>
      <c r="C3550" s="168"/>
    </row>
    <row r="3551" spans="2:3" ht="12.75">
      <c r="B3551" s="165"/>
      <c r="C3551" s="168"/>
    </row>
    <row r="3552" spans="2:3" ht="12.75">
      <c r="B3552" s="165"/>
      <c r="C3552" s="168"/>
    </row>
    <row r="3553" spans="2:3" ht="12.75">
      <c r="B3553" s="165"/>
      <c r="C3553" s="168"/>
    </row>
    <row r="3554" spans="2:3" ht="12.75">
      <c r="B3554" s="165"/>
      <c r="C3554" s="168"/>
    </row>
    <row r="3555" spans="2:3" ht="12.75">
      <c r="B3555" s="165"/>
      <c r="C3555" s="168"/>
    </row>
    <row r="3556" spans="2:3" ht="12.75">
      <c r="B3556" s="165"/>
      <c r="C3556" s="168"/>
    </row>
    <row r="3557" spans="2:3" ht="12.75">
      <c r="B3557" s="165"/>
      <c r="C3557" s="168"/>
    </row>
    <row r="3558" spans="2:3" ht="12.75">
      <c r="B3558" s="165"/>
      <c r="C3558" s="168"/>
    </row>
    <row r="3559" spans="2:3" ht="12.75">
      <c r="B3559" s="165"/>
      <c r="C3559" s="168"/>
    </row>
    <row r="3560" spans="2:3" ht="12.75">
      <c r="B3560" s="165"/>
      <c r="C3560" s="168"/>
    </row>
    <row r="3561" spans="2:3" ht="12.75">
      <c r="B3561" s="165"/>
      <c r="C3561" s="168"/>
    </row>
    <row r="3562" spans="2:3" ht="12.75">
      <c r="B3562" s="165"/>
      <c r="C3562" s="168"/>
    </row>
    <row r="3563" spans="2:3" ht="12.75">
      <c r="B3563" s="165"/>
      <c r="C3563" s="168"/>
    </row>
    <row r="3564" spans="2:3" ht="12.75">
      <c r="B3564" s="165"/>
      <c r="C3564" s="168"/>
    </row>
    <row r="3565" spans="2:3" ht="12.75">
      <c r="B3565" s="165"/>
      <c r="C3565" s="168"/>
    </row>
    <row r="3566" spans="2:3" ht="12.75">
      <c r="B3566" s="165"/>
      <c r="C3566" s="168"/>
    </row>
    <row r="3567" spans="2:3" ht="12.75">
      <c r="B3567" s="165"/>
      <c r="C3567" s="168"/>
    </row>
    <row r="3568" spans="2:3" ht="12.75">
      <c r="B3568" s="165"/>
      <c r="C3568" s="168"/>
    </row>
    <row r="3569" spans="2:3" ht="12.75">
      <c r="B3569" s="165"/>
      <c r="C3569" s="168"/>
    </row>
    <row r="3570" spans="2:3" ht="12.75">
      <c r="B3570" s="165"/>
      <c r="C3570" s="168"/>
    </row>
    <row r="3571" spans="2:3" ht="12.75">
      <c r="B3571" s="165"/>
      <c r="C3571" s="168"/>
    </row>
    <row r="3572" spans="2:3" ht="12.75">
      <c r="B3572" s="165"/>
      <c r="C3572" s="168"/>
    </row>
    <row r="3573" spans="2:3" ht="12.75">
      <c r="B3573" s="165"/>
      <c r="C3573" s="168"/>
    </row>
    <row r="3574" spans="2:3" ht="12.75">
      <c r="B3574" s="165"/>
      <c r="C3574" s="168"/>
    </row>
    <row r="3575" spans="2:3" ht="12.75">
      <c r="B3575" s="165"/>
      <c r="C3575" s="168"/>
    </row>
    <row r="3576" spans="2:3" ht="12.75">
      <c r="B3576" s="165"/>
      <c r="C3576" s="168"/>
    </row>
    <row r="3577" spans="2:3" ht="12.75">
      <c r="B3577" s="165"/>
      <c r="C3577" s="168"/>
    </row>
    <row r="3578" spans="2:3" ht="12.75">
      <c r="B3578" s="165"/>
      <c r="C3578" s="168"/>
    </row>
    <row r="3579" spans="2:3" ht="12.75">
      <c r="B3579" s="165"/>
      <c r="C3579" s="168"/>
    </row>
    <row r="3580" spans="2:3" ht="12.75">
      <c r="B3580" s="165"/>
      <c r="C3580" s="168"/>
    </row>
    <row r="3581" spans="2:3" ht="12.75">
      <c r="B3581" s="165"/>
      <c r="C3581" s="168"/>
    </row>
    <row r="3582" spans="2:3" ht="12.75">
      <c r="B3582" s="165"/>
      <c r="C3582" s="168"/>
    </row>
    <row r="3583" spans="2:3" ht="12.75">
      <c r="B3583" s="165"/>
      <c r="C3583" s="168"/>
    </row>
    <row r="3584" spans="2:3" ht="12.75">
      <c r="B3584" s="165"/>
      <c r="C3584" s="168"/>
    </row>
    <row r="3585" spans="2:3" ht="12.75">
      <c r="B3585" s="165"/>
      <c r="C3585" s="168"/>
    </row>
    <row r="3586" spans="2:3" ht="12.75">
      <c r="B3586" s="165"/>
      <c r="C3586" s="168"/>
    </row>
    <row r="3587" spans="2:3" ht="12.75">
      <c r="B3587" s="165"/>
      <c r="C3587" s="168"/>
    </row>
    <row r="3588" spans="2:3" ht="12.75">
      <c r="B3588" s="165"/>
      <c r="C3588" s="168"/>
    </row>
    <row r="3589" spans="2:3" ht="12.75">
      <c r="B3589" s="165"/>
      <c r="C3589" s="168"/>
    </row>
    <row r="3590" spans="2:3" ht="12.75">
      <c r="B3590" s="165"/>
      <c r="C3590" s="168"/>
    </row>
    <row r="3591" spans="2:3" ht="12.75">
      <c r="B3591" s="165"/>
      <c r="C3591" s="168"/>
    </row>
    <row r="3592" spans="2:3" ht="12.75">
      <c r="B3592" s="165"/>
      <c r="C3592" s="168"/>
    </row>
    <row r="3593" spans="2:3" ht="12.75">
      <c r="B3593" s="165"/>
      <c r="C3593" s="168"/>
    </row>
    <row r="3594" spans="2:3" ht="12.75">
      <c r="B3594" s="165"/>
      <c r="C3594" s="168"/>
    </row>
    <row r="3595" spans="2:3" ht="12.75">
      <c r="B3595" s="165"/>
      <c r="C3595" s="168"/>
    </row>
    <row r="3596" spans="2:3" ht="12.75">
      <c r="B3596" s="165"/>
      <c r="C3596" s="168"/>
    </row>
    <row r="3597" spans="2:3" ht="12.75">
      <c r="B3597" s="165"/>
      <c r="C3597" s="168"/>
    </row>
    <row r="3598" spans="2:3" ht="12.75">
      <c r="B3598" s="165"/>
      <c r="C3598" s="168"/>
    </row>
    <row r="3599" spans="2:3" ht="12.75">
      <c r="B3599" s="165"/>
      <c r="C3599" s="168"/>
    </row>
    <row r="3600" spans="2:3" ht="12.75">
      <c r="B3600" s="165"/>
      <c r="C3600" s="168"/>
    </row>
    <row r="3601" spans="2:3" ht="12.75">
      <c r="B3601" s="165"/>
      <c r="C3601" s="168"/>
    </row>
    <row r="3602" spans="2:3" ht="12.75">
      <c r="B3602" s="165"/>
      <c r="C3602" s="168"/>
    </row>
    <row r="3603" spans="2:3" ht="12.75">
      <c r="B3603" s="165"/>
      <c r="C3603" s="168"/>
    </row>
    <row r="3604" spans="2:3" ht="12.75">
      <c r="B3604" s="165"/>
      <c r="C3604" s="168"/>
    </row>
    <row r="3605" spans="2:3" ht="12.75">
      <c r="B3605" s="165"/>
      <c r="C3605" s="168"/>
    </row>
    <row r="3606" spans="2:3" ht="12.75">
      <c r="B3606" s="165"/>
      <c r="C3606" s="168"/>
    </row>
    <row r="3607" spans="2:3" ht="12.75">
      <c r="B3607" s="165"/>
      <c r="C3607" s="168"/>
    </row>
    <row r="3608" spans="2:3" ht="12.75">
      <c r="B3608" s="165"/>
      <c r="C3608" s="168"/>
    </row>
    <row r="3609" spans="2:3" ht="12.75">
      <c r="B3609" s="165"/>
      <c r="C3609" s="168"/>
    </row>
    <row r="3610" spans="2:3" ht="12.75">
      <c r="B3610" s="165"/>
      <c r="C3610" s="168"/>
    </row>
    <row r="3611" spans="2:3" ht="12.75">
      <c r="B3611" s="165"/>
      <c r="C3611" s="168"/>
    </row>
    <row r="3612" spans="2:3" ht="12.75">
      <c r="B3612" s="165"/>
      <c r="C3612" s="168"/>
    </row>
    <row r="3613" spans="2:3" ht="12.75">
      <c r="B3613" s="165"/>
      <c r="C3613" s="168"/>
    </row>
    <row r="3614" spans="2:3" ht="12.75">
      <c r="B3614" s="165"/>
      <c r="C3614" s="168"/>
    </row>
    <row r="3615" spans="2:3" ht="12.75">
      <c r="B3615" s="165"/>
      <c r="C3615" s="168"/>
    </row>
    <row r="3616" spans="2:3" ht="12.75">
      <c r="B3616" s="165"/>
      <c r="C3616" s="168"/>
    </row>
    <row r="3617" spans="2:3" ht="12.75">
      <c r="B3617" s="165"/>
      <c r="C3617" s="168"/>
    </row>
    <row r="3618" spans="2:3" ht="12.75">
      <c r="B3618" s="165"/>
      <c r="C3618" s="168"/>
    </row>
    <row r="3619" spans="2:3" ht="12.75">
      <c r="B3619" s="165"/>
      <c r="C3619" s="168"/>
    </row>
    <row r="3620" spans="2:3" ht="12.75">
      <c r="B3620" s="165"/>
      <c r="C3620" s="168"/>
    </row>
    <row r="3621" spans="2:3" ht="12.75">
      <c r="B3621" s="165"/>
      <c r="C3621" s="168"/>
    </row>
    <row r="3622" spans="2:3" ht="12.75">
      <c r="B3622" s="165"/>
      <c r="C3622" s="168"/>
    </row>
    <row r="3623" spans="2:3" ht="12.75">
      <c r="B3623" s="165"/>
      <c r="C3623" s="168"/>
    </row>
    <row r="3624" spans="2:3" ht="12.75">
      <c r="B3624" s="165"/>
      <c r="C3624" s="168"/>
    </row>
    <row r="3625" spans="2:3" ht="12.75">
      <c r="B3625" s="165"/>
      <c r="C3625" s="168"/>
    </row>
    <row r="3626" spans="2:3" ht="12.75">
      <c r="B3626" s="165"/>
      <c r="C3626" s="168"/>
    </row>
    <row r="3627" spans="2:3" ht="12.75">
      <c r="B3627" s="165"/>
      <c r="C3627" s="168"/>
    </row>
    <row r="3628" spans="2:3" ht="12.75">
      <c r="B3628" s="165"/>
      <c r="C3628" s="168"/>
    </row>
    <row r="3629" spans="2:3" ht="12.75">
      <c r="B3629" s="165"/>
      <c r="C3629" s="168"/>
    </row>
    <row r="3630" spans="2:3" ht="12.75">
      <c r="B3630" s="165"/>
      <c r="C3630" s="168"/>
    </row>
    <row r="3631" spans="2:3" ht="12.75">
      <c r="B3631" s="165"/>
      <c r="C3631" s="168"/>
    </row>
    <row r="3632" spans="2:3" ht="12.75">
      <c r="B3632" s="165"/>
      <c r="C3632" s="168"/>
    </row>
    <row r="3633" spans="2:3" ht="12.75">
      <c r="B3633" s="165"/>
      <c r="C3633" s="168"/>
    </row>
    <row r="3634" spans="2:3" ht="12.75">
      <c r="B3634" s="165"/>
      <c r="C3634" s="168"/>
    </row>
    <row r="3635" spans="2:3" ht="12.75">
      <c r="B3635" s="165"/>
      <c r="C3635" s="168"/>
    </row>
    <row r="3636" spans="2:3" ht="12.75">
      <c r="B3636" s="165"/>
      <c r="C3636" s="168"/>
    </row>
    <row r="3637" spans="2:3" ht="12.75">
      <c r="B3637" s="165"/>
      <c r="C3637" s="168"/>
    </row>
    <row r="3638" spans="2:3" ht="12.75">
      <c r="B3638" s="165"/>
      <c r="C3638" s="168"/>
    </row>
    <row r="3639" spans="2:3" ht="12.75">
      <c r="B3639" s="165"/>
      <c r="C3639" s="168"/>
    </row>
    <row r="3640" spans="2:3" ht="12.75">
      <c r="B3640" s="165"/>
      <c r="C3640" s="168"/>
    </row>
    <row r="3641" spans="2:3" ht="12.75">
      <c r="B3641" s="165"/>
      <c r="C3641" s="168"/>
    </row>
    <row r="3642" spans="2:3" ht="12.75">
      <c r="B3642" s="165"/>
      <c r="C3642" s="168"/>
    </row>
    <row r="3643" spans="2:3" ht="12.75">
      <c r="B3643" s="165"/>
      <c r="C3643" s="168"/>
    </row>
    <row r="3644" spans="2:3" ht="12.75">
      <c r="B3644" s="165"/>
      <c r="C3644" s="168"/>
    </row>
    <row r="3645" spans="2:3" ht="12.75">
      <c r="B3645" s="165"/>
      <c r="C3645" s="168"/>
    </row>
    <row r="3646" spans="2:3" ht="12.75">
      <c r="B3646" s="165"/>
      <c r="C3646" s="168"/>
    </row>
    <row r="3647" spans="2:3" ht="12.75">
      <c r="B3647" s="165"/>
      <c r="C3647" s="168"/>
    </row>
    <row r="3648" spans="2:3" ht="12.75">
      <c r="B3648" s="165"/>
      <c r="C3648" s="168"/>
    </row>
    <row r="3649" spans="2:3" ht="12.75">
      <c r="B3649" s="165"/>
      <c r="C3649" s="168"/>
    </row>
    <row r="3650" spans="2:3" ht="12.75">
      <c r="B3650" s="165"/>
      <c r="C3650" s="168"/>
    </row>
    <row r="3651" spans="2:3" ht="12.75">
      <c r="B3651" s="165"/>
      <c r="C3651" s="168"/>
    </row>
    <row r="3652" spans="2:3" ht="12.75">
      <c r="B3652" s="165"/>
      <c r="C3652" s="168"/>
    </row>
    <row r="3653" spans="2:3" ht="12.75">
      <c r="B3653" s="165"/>
      <c r="C3653" s="168"/>
    </row>
    <row r="3654" spans="2:3" ht="12.75">
      <c r="B3654" s="165"/>
      <c r="C3654" s="168"/>
    </row>
    <row r="3655" spans="2:3" ht="12.75">
      <c r="B3655" s="165"/>
      <c r="C3655" s="168"/>
    </row>
    <row r="3656" spans="2:3" ht="12.75">
      <c r="B3656" s="165"/>
      <c r="C3656" s="168"/>
    </row>
    <row r="3657" spans="2:3" ht="12.75">
      <c r="B3657" s="165"/>
      <c r="C3657" s="168"/>
    </row>
    <row r="3658" spans="2:3" ht="12.75">
      <c r="B3658" s="165"/>
      <c r="C3658" s="168"/>
    </row>
    <row r="3659" spans="2:3" ht="12.75">
      <c r="B3659" s="165"/>
      <c r="C3659" s="168"/>
    </row>
    <row r="3660" spans="2:3" ht="12.75">
      <c r="B3660" s="165"/>
      <c r="C3660" s="168"/>
    </row>
    <row r="3661" spans="2:3" ht="12.75">
      <c r="B3661" s="165"/>
      <c r="C3661" s="168"/>
    </row>
    <row r="3662" spans="2:3" ht="12.75">
      <c r="B3662" s="165"/>
      <c r="C3662" s="168"/>
    </row>
    <row r="3663" spans="2:3" ht="12.75">
      <c r="B3663" s="165"/>
      <c r="C3663" s="168"/>
    </row>
    <row r="3664" spans="2:3" ht="12.75">
      <c r="B3664" s="165"/>
      <c r="C3664" s="168"/>
    </row>
    <row r="3665" spans="2:3" ht="12.75">
      <c r="B3665" s="165"/>
      <c r="C3665" s="168"/>
    </row>
    <row r="3666" spans="2:3" ht="12.75">
      <c r="B3666" s="165"/>
      <c r="C3666" s="168"/>
    </row>
    <row r="3667" spans="2:3" ht="12.75">
      <c r="B3667" s="165"/>
      <c r="C3667" s="168"/>
    </row>
    <row r="3668" spans="2:3" ht="12.75">
      <c r="B3668" s="165"/>
      <c r="C3668" s="168"/>
    </row>
    <row r="3669" spans="2:3" ht="12.75">
      <c r="B3669" s="165"/>
      <c r="C3669" s="168"/>
    </row>
    <row r="3670" spans="2:3" ht="12.75">
      <c r="B3670" s="165"/>
      <c r="C3670" s="168"/>
    </row>
    <row r="3671" spans="2:3" ht="12.75">
      <c r="B3671" s="165"/>
      <c r="C3671" s="168"/>
    </row>
    <row r="3672" spans="2:3" ht="12.75">
      <c r="B3672" s="165"/>
      <c r="C3672" s="168"/>
    </row>
    <row r="3673" spans="2:3" ht="12.75">
      <c r="B3673" s="165"/>
      <c r="C3673" s="168"/>
    </row>
    <row r="3674" spans="2:3" ht="12.75">
      <c r="B3674" s="165"/>
      <c r="C3674" s="168"/>
    </row>
    <row r="3675" spans="2:3" ht="12.75">
      <c r="B3675" s="165"/>
      <c r="C3675" s="168"/>
    </row>
    <row r="3676" spans="2:3" ht="12.75">
      <c r="B3676" s="165"/>
      <c r="C3676" s="168"/>
    </row>
    <row r="3677" spans="2:3" ht="12.75">
      <c r="B3677" s="165"/>
      <c r="C3677" s="168"/>
    </row>
    <row r="3678" spans="2:3" ht="12.75">
      <c r="B3678" s="165"/>
      <c r="C3678" s="168"/>
    </row>
    <row r="3679" spans="2:3" ht="12.75">
      <c r="B3679" s="165"/>
      <c r="C3679" s="168"/>
    </row>
    <row r="3680" spans="2:3" ht="12.75">
      <c r="B3680" s="165"/>
      <c r="C3680" s="168"/>
    </row>
    <row r="3681" spans="2:3" ht="12.75">
      <c r="B3681" s="165"/>
      <c r="C3681" s="168"/>
    </row>
    <row r="3682" spans="2:3" ht="12.75">
      <c r="B3682" s="165"/>
      <c r="C3682" s="168"/>
    </row>
    <row r="3683" spans="2:3" ht="12.75">
      <c r="B3683" s="165"/>
      <c r="C3683" s="168"/>
    </row>
    <row r="3684" spans="2:3" ht="12.75">
      <c r="B3684" s="165"/>
      <c r="C3684" s="168"/>
    </row>
    <row r="3685" spans="2:3" ht="12.75">
      <c r="B3685" s="165"/>
      <c r="C3685" s="168"/>
    </row>
    <row r="3686" spans="2:3" ht="12.75">
      <c r="B3686" s="165"/>
      <c r="C3686" s="168"/>
    </row>
    <row r="3687" spans="2:3" ht="12.75">
      <c r="B3687" s="165"/>
      <c r="C3687" s="168"/>
    </row>
    <row r="3688" spans="2:3" ht="12.75">
      <c r="B3688" s="165"/>
      <c r="C3688" s="168"/>
    </row>
    <row r="3689" spans="2:3" ht="12.75">
      <c r="B3689" s="165"/>
      <c r="C3689" s="168"/>
    </row>
    <row r="3690" spans="2:3" ht="12.75">
      <c r="B3690" s="165"/>
      <c r="C3690" s="168"/>
    </row>
    <row r="3691" spans="2:3" ht="12.75">
      <c r="B3691" s="165"/>
      <c r="C3691" s="168"/>
    </row>
    <row r="3692" spans="2:3" ht="12.75">
      <c r="B3692" s="165"/>
      <c r="C3692" s="168"/>
    </row>
    <row r="3693" spans="2:3" ht="12.75">
      <c r="B3693" s="165"/>
      <c r="C3693" s="168"/>
    </row>
    <row r="3694" spans="2:3" ht="12.75">
      <c r="B3694" s="165"/>
      <c r="C3694" s="168"/>
    </row>
    <row r="3695" spans="2:3" ht="12.75">
      <c r="B3695" s="165"/>
      <c r="C3695" s="168"/>
    </row>
    <row r="3696" spans="2:3" ht="12.75">
      <c r="B3696" s="165"/>
      <c r="C3696" s="168"/>
    </row>
    <row r="3697" spans="2:3" ht="12.75">
      <c r="B3697" s="165"/>
      <c r="C3697" s="168"/>
    </row>
    <row r="3698" spans="2:3" ht="12.75">
      <c r="B3698" s="165"/>
      <c r="C3698" s="168"/>
    </row>
    <row r="3699" spans="2:3" ht="12.75">
      <c r="B3699" s="165"/>
      <c r="C3699" s="168"/>
    </row>
    <row r="3700" spans="2:3" ht="12.75">
      <c r="B3700" s="165"/>
      <c r="C3700" s="168"/>
    </row>
    <row r="3701" spans="2:3" ht="12.75">
      <c r="B3701" s="165"/>
      <c r="C3701" s="168"/>
    </row>
    <row r="3702" spans="2:3" ht="12.75">
      <c r="B3702" s="165"/>
      <c r="C3702" s="168"/>
    </row>
    <row r="3703" spans="2:3" ht="12.75">
      <c r="B3703" s="165"/>
      <c r="C3703" s="168"/>
    </row>
    <row r="3704" spans="2:3" ht="12.75">
      <c r="B3704" s="165"/>
      <c r="C3704" s="168"/>
    </row>
    <row r="3705" spans="2:3" ht="12.75">
      <c r="B3705" s="165"/>
      <c r="C3705" s="168"/>
    </row>
    <row r="3706" spans="2:3" ht="12.75">
      <c r="B3706" s="165"/>
      <c r="C3706" s="168"/>
    </row>
    <row r="3707" spans="2:3" ht="12.75">
      <c r="B3707" s="165"/>
      <c r="C3707" s="168"/>
    </row>
    <row r="3708" spans="2:3" ht="12.75">
      <c r="B3708" s="165"/>
      <c r="C3708" s="168"/>
    </row>
    <row r="3709" spans="2:3" ht="12.75">
      <c r="B3709" s="165"/>
      <c r="C3709" s="168"/>
    </row>
    <row r="3710" spans="2:3" ht="12.75">
      <c r="B3710" s="165"/>
      <c r="C3710" s="168"/>
    </row>
    <row r="3711" spans="2:3" ht="12.75">
      <c r="B3711" s="165"/>
      <c r="C3711" s="168"/>
    </row>
    <row r="3712" spans="2:3" ht="12.75">
      <c r="B3712" s="165"/>
      <c r="C3712" s="168"/>
    </row>
    <row r="3713" spans="2:3" ht="12.75">
      <c r="B3713" s="165"/>
      <c r="C3713" s="168"/>
    </row>
    <row r="3714" spans="2:3" ht="12.75">
      <c r="B3714" s="165"/>
      <c r="C3714" s="168"/>
    </row>
    <row r="3715" spans="2:3" ht="12.75">
      <c r="B3715" s="165"/>
      <c r="C3715" s="168"/>
    </row>
    <row r="3716" spans="2:3" ht="12.75">
      <c r="B3716" s="165"/>
      <c r="C3716" s="168"/>
    </row>
    <row r="3717" spans="2:3" ht="12.75">
      <c r="B3717" s="165"/>
      <c r="C3717" s="168"/>
    </row>
    <row r="3718" spans="2:3" ht="12.75">
      <c r="B3718" s="165"/>
      <c r="C3718" s="168"/>
    </row>
    <row r="3719" spans="2:3" ht="12.75">
      <c r="B3719" s="165"/>
      <c r="C3719" s="168"/>
    </row>
    <row r="3720" spans="2:3" ht="12.75">
      <c r="B3720" s="165"/>
      <c r="C3720" s="168"/>
    </row>
    <row r="3721" spans="2:3" ht="12.75">
      <c r="B3721" s="165"/>
      <c r="C3721" s="168"/>
    </row>
    <row r="3722" spans="2:3" ht="12.75">
      <c r="B3722" s="165"/>
      <c r="C3722" s="168"/>
    </row>
    <row r="3723" spans="2:3" ht="12.75">
      <c r="B3723" s="165"/>
      <c r="C3723" s="168"/>
    </row>
    <row r="3724" spans="2:3" ht="12.75">
      <c r="B3724" s="165"/>
      <c r="C3724" s="168"/>
    </row>
    <row r="3725" spans="2:3" ht="12.75">
      <c r="B3725" s="165"/>
      <c r="C3725" s="168"/>
    </row>
    <row r="3726" spans="2:3" ht="12.75">
      <c r="B3726" s="165"/>
      <c r="C3726" s="168"/>
    </row>
    <row r="3727" spans="2:3" ht="12.75">
      <c r="B3727" s="165"/>
      <c r="C3727" s="168"/>
    </row>
    <row r="3728" spans="2:3" ht="12.75">
      <c r="B3728" s="165"/>
      <c r="C3728" s="168"/>
    </row>
    <row r="3729" spans="2:3" ht="12.75">
      <c r="B3729" s="165"/>
      <c r="C3729" s="168"/>
    </row>
    <row r="3730" spans="2:3" ht="12.75">
      <c r="B3730" s="165"/>
      <c r="C3730" s="168"/>
    </row>
    <row r="3731" spans="2:3" ht="12.75">
      <c r="B3731" s="165"/>
      <c r="C3731" s="168"/>
    </row>
    <row r="3732" spans="2:3" ht="12.75">
      <c r="B3732" s="165"/>
      <c r="C3732" s="168"/>
    </row>
    <row r="3733" spans="2:3" ht="12.75">
      <c r="B3733" s="165"/>
      <c r="C3733" s="168"/>
    </row>
    <row r="3734" spans="2:3" ht="12.75">
      <c r="B3734" s="165"/>
      <c r="C3734" s="168"/>
    </row>
    <row r="3735" spans="2:3" ht="12.75">
      <c r="B3735" s="165"/>
      <c r="C3735" s="168"/>
    </row>
    <row r="3736" spans="2:3" ht="12.75">
      <c r="B3736" s="165"/>
      <c r="C3736" s="168"/>
    </row>
    <row r="3737" spans="2:3" ht="12.75">
      <c r="B3737" s="165"/>
      <c r="C3737" s="168"/>
    </row>
    <row r="3738" spans="2:3" ht="12.75">
      <c r="B3738" s="165"/>
      <c r="C3738" s="168"/>
    </row>
    <row r="3739" spans="2:3" ht="12.75">
      <c r="B3739" s="165"/>
      <c r="C3739" s="168"/>
    </row>
    <row r="3740" spans="2:3" ht="12.75">
      <c r="B3740" s="165"/>
      <c r="C3740" s="168"/>
    </row>
    <row r="3741" spans="2:3" ht="12.75">
      <c r="B3741" s="165"/>
      <c r="C3741" s="168"/>
    </row>
    <row r="3742" spans="2:3" ht="12.75">
      <c r="B3742" s="165"/>
      <c r="C3742" s="168"/>
    </row>
    <row r="3743" spans="2:3" ht="12.75">
      <c r="B3743" s="165"/>
      <c r="C3743" s="168"/>
    </row>
    <row r="3744" spans="2:3" ht="12.75">
      <c r="B3744" s="165"/>
      <c r="C3744" s="168"/>
    </row>
    <row r="3745" spans="2:3" ht="12.75">
      <c r="B3745" s="165"/>
      <c r="C3745" s="168"/>
    </row>
    <row r="3746" spans="2:3" ht="12.75">
      <c r="B3746" s="165"/>
      <c r="C3746" s="168"/>
    </row>
    <row r="3747" spans="2:3" ht="12.75">
      <c r="B3747" s="165"/>
      <c r="C3747" s="168"/>
    </row>
    <row r="3748" spans="2:3" ht="12.75">
      <c r="B3748" s="165"/>
      <c r="C3748" s="168"/>
    </row>
    <row r="3749" spans="2:3" ht="12.75">
      <c r="B3749" s="165"/>
      <c r="C3749" s="168"/>
    </row>
    <row r="3750" spans="2:3" ht="12.75">
      <c r="B3750" s="165"/>
      <c r="C3750" s="168"/>
    </row>
    <row r="3751" spans="2:3" ht="12.75">
      <c r="B3751" s="165"/>
      <c r="C3751" s="168"/>
    </row>
    <row r="3752" spans="2:3" ht="12.75">
      <c r="B3752" s="165"/>
      <c r="C3752" s="168"/>
    </row>
    <row r="3753" spans="2:3" ht="12.75">
      <c r="B3753" s="165"/>
      <c r="C3753" s="168"/>
    </row>
    <row r="3754" spans="2:3" ht="12.75">
      <c r="B3754" s="165"/>
      <c r="C3754" s="168"/>
    </row>
    <row r="3755" spans="2:3" ht="12.75">
      <c r="B3755" s="165"/>
      <c r="C3755" s="168"/>
    </row>
    <row r="3756" spans="2:3" ht="12.75">
      <c r="B3756" s="165"/>
      <c r="C3756" s="168"/>
    </row>
    <row r="3757" spans="2:3" ht="12.75">
      <c r="B3757" s="165"/>
      <c r="C3757" s="168"/>
    </row>
    <row r="3758" spans="2:3" ht="12.75">
      <c r="B3758" s="165"/>
      <c r="C3758" s="168"/>
    </row>
    <row r="3759" spans="2:3" ht="12.75">
      <c r="B3759" s="165"/>
      <c r="C3759" s="168"/>
    </row>
    <row r="3760" spans="2:3" ht="12.75">
      <c r="B3760" s="165"/>
      <c r="C3760" s="168"/>
    </row>
    <row r="3761" spans="2:3" ht="12.75">
      <c r="B3761" s="165"/>
      <c r="C3761" s="168"/>
    </row>
    <row r="3762" spans="2:3" ht="12.75">
      <c r="B3762" s="165"/>
      <c r="C3762" s="168"/>
    </row>
    <row r="3763" spans="2:3" ht="12.75">
      <c r="B3763" s="165"/>
      <c r="C3763" s="168"/>
    </row>
    <row r="3764" spans="2:3" ht="12.75">
      <c r="B3764" s="165"/>
      <c r="C3764" s="168"/>
    </row>
    <row r="3765" spans="2:3" ht="12.75">
      <c r="B3765" s="165"/>
      <c r="C3765" s="168"/>
    </row>
    <row r="3766" spans="2:3" ht="12.75">
      <c r="B3766" s="165"/>
      <c r="C3766" s="168"/>
    </row>
    <row r="3767" spans="2:3" ht="12.75">
      <c r="B3767" s="165"/>
      <c r="C3767" s="168"/>
    </row>
    <row r="3768" spans="2:3" ht="12.75">
      <c r="B3768" s="165"/>
      <c r="C3768" s="168"/>
    </row>
    <row r="3769" spans="2:3" ht="12.75">
      <c r="B3769" s="165"/>
      <c r="C3769" s="168"/>
    </row>
    <row r="3770" spans="2:3" ht="12.75">
      <c r="B3770" s="165"/>
      <c r="C3770" s="168"/>
    </row>
    <row r="3771" spans="2:3" ht="12.75">
      <c r="B3771" s="165"/>
      <c r="C3771" s="168"/>
    </row>
    <row r="3772" spans="2:3" ht="12.75">
      <c r="B3772" s="165"/>
      <c r="C3772" s="168"/>
    </row>
    <row r="3773" spans="2:3" ht="12.75">
      <c r="B3773" s="165"/>
      <c r="C3773" s="168"/>
    </row>
    <row r="3774" spans="2:3" ht="12.75">
      <c r="B3774" s="165"/>
      <c r="C3774" s="168"/>
    </row>
    <row r="3775" spans="2:3" ht="12.75">
      <c r="B3775" s="165"/>
      <c r="C3775" s="168"/>
    </row>
    <row r="3776" spans="2:3" ht="12.75">
      <c r="B3776" s="165"/>
      <c r="C3776" s="168"/>
    </row>
    <row r="3777" spans="2:3" ht="12.75">
      <c r="B3777" s="165"/>
      <c r="C3777" s="168"/>
    </row>
    <row r="3778" spans="2:3" ht="12.75">
      <c r="B3778" s="165"/>
      <c r="C3778" s="168"/>
    </row>
    <row r="3779" spans="2:3" ht="12.75">
      <c r="B3779" s="165"/>
      <c r="C3779" s="168"/>
    </row>
    <row r="3780" spans="2:3" ht="12.75">
      <c r="B3780" s="165"/>
      <c r="C3780" s="168"/>
    </row>
    <row r="3781" spans="2:3" ht="12.75">
      <c r="B3781" s="165"/>
      <c r="C3781" s="168"/>
    </row>
    <row r="3782" spans="2:3" ht="12.75">
      <c r="B3782" s="165"/>
      <c r="C3782" s="168"/>
    </row>
    <row r="3783" spans="2:3" ht="12.75">
      <c r="B3783" s="165"/>
      <c r="C3783" s="168"/>
    </row>
    <row r="3784" spans="2:3" ht="12.75">
      <c r="B3784" s="165"/>
      <c r="C3784" s="168"/>
    </row>
    <row r="3785" spans="2:3" ht="12.75">
      <c r="B3785" s="165"/>
      <c r="C3785" s="168"/>
    </row>
    <row r="3786" spans="2:3" ht="12.75">
      <c r="B3786" s="165"/>
      <c r="C3786" s="168"/>
    </row>
    <row r="3787" spans="2:3" ht="12.75">
      <c r="B3787" s="165"/>
      <c r="C3787" s="168"/>
    </row>
    <row r="3788" spans="2:3" ht="12.75">
      <c r="B3788" s="165"/>
      <c r="C3788" s="168"/>
    </row>
    <row r="3789" spans="2:3" ht="12.75">
      <c r="B3789" s="165"/>
      <c r="C3789" s="168"/>
    </row>
    <row r="3790" spans="2:3" ht="12.75">
      <c r="B3790" s="165"/>
      <c r="C3790" s="168"/>
    </row>
    <row r="3791" spans="2:3" ht="12.75">
      <c r="B3791" s="165"/>
      <c r="C3791" s="168"/>
    </row>
    <row r="3792" spans="2:3" ht="12.75">
      <c r="B3792" s="165"/>
      <c r="C3792" s="168"/>
    </row>
    <row r="3793" spans="2:3" ht="12.75">
      <c r="B3793" s="165"/>
      <c r="C3793" s="168"/>
    </row>
    <row r="3794" spans="2:3" ht="12.75">
      <c r="B3794" s="165"/>
      <c r="C3794" s="168"/>
    </row>
    <row r="3795" spans="2:3" ht="12.75">
      <c r="B3795" s="165"/>
      <c r="C3795" s="168"/>
    </row>
    <row r="3796" spans="2:3" ht="12.75">
      <c r="B3796" s="165"/>
      <c r="C3796" s="168"/>
    </row>
    <row r="3797" spans="2:3" ht="12.75">
      <c r="B3797" s="165"/>
      <c r="C3797" s="168"/>
    </row>
    <row r="3798" spans="2:3" ht="12.75">
      <c r="B3798" s="165"/>
      <c r="C3798" s="168"/>
    </row>
    <row r="3799" spans="2:3" ht="12.75">
      <c r="B3799" s="165"/>
      <c r="C3799" s="168"/>
    </row>
    <row r="3800" spans="2:3" ht="12.75">
      <c r="B3800" s="165"/>
      <c r="C3800" s="168"/>
    </row>
    <row r="3801" spans="2:3" ht="12.75">
      <c r="B3801" s="165"/>
      <c r="C3801" s="168"/>
    </row>
    <row r="3802" spans="2:3" ht="12.75">
      <c r="B3802" s="165"/>
      <c r="C3802" s="168"/>
    </row>
    <row r="3803" spans="2:3" ht="12.75">
      <c r="B3803" s="165"/>
      <c r="C3803" s="168"/>
    </row>
    <row r="3804" spans="2:3" ht="12.75">
      <c r="B3804" s="165"/>
      <c r="C3804" s="168"/>
    </row>
    <row r="3805" spans="2:3" ht="12.75">
      <c r="B3805" s="165"/>
      <c r="C3805" s="168"/>
    </row>
    <row r="3806" spans="2:3" ht="12.75">
      <c r="B3806" s="165"/>
      <c r="C3806" s="168"/>
    </row>
    <row r="3807" spans="2:3" ht="12.75">
      <c r="B3807" s="165"/>
      <c r="C3807" s="168"/>
    </row>
    <row r="3808" spans="2:3" ht="12.75">
      <c r="B3808" s="165"/>
      <c r="C3808" s="168"/>
    </row>
    <row r="3809" spans="2:3" ht="12.75">
      <c r="B3809" s="165"/>
      <c r="C3809" s="168"/>
    </row>
    <row r="3810" spans="2:3" ht="12.75">
      <c r="B3810" s="165"/>
      <c r="C3810" s="168"/>
    </row>
    <row r="3811" spans="2:3" ht="12.75">
      <c r="B3811" s="165"/>
      <c r="C3811" s="168"/>
    </row>
    <row r="3812" spans="2:3" ht="12.75">
      <c r="B3812" s="165"/>
      <c r="C3812" s="168"/>
    </row>
    <row r="3813" spans="2:3" ht="12.75">
      <c r="B3813" s="165"/>
      <c r="C3813" s="168"/>
    </row>
    <row r="3814" spans="2:3" ht="12.75">
      <c r="B3814" s="165"/>
      <c r="C3814" s="168"/>
    </row>
    <row r="3815" spans="2:3" ht="12.75">
      <c r="B3815" s="165"/>
      <c r="C3815" s="168"/>
    </row>
    <row r="3816" spans="2:3" ht="12.75">
      <c r="B3816" s="165"/>
      <c r="C3816" s="168"/>
    </row>
    <row r="3817" spans="2:3" ht="12.75">
      <c r="B3817" s="165"/>
      <c r="C3817" s="168"/>
    </row>
    <row r="3818" spans="2:3" ht="12.75">
      <c r="B3818" s="165"/>
      <c r="C3818" s="168"/>
    </row>
    <row r="3819" spans="2:3" ht="12.75">
      <c r="B3819" s="165"/>
      <c r="C3819" s="168"/>
    </row>
    <row r="3820" spans="2:3" ht="12.75">
      <c r="B3820" s="165"/>
      <c r="C3820" s="168"/>
    </row>
    <row r="3821" spans="2:3" ht="12.75">
      <c r="B3821" s="165"/>
      <c r="C3821" s="168"/>
    </row>
    <row r="3822" spans="2:3" ht="12.75">
      <c r="B3822" s="165"/>
      <c r="C3822" s="168"/>
    </row>
    <row r="3823" spans="2:3" ht="12.75">
      <c r="B3823" s="165"/>
      <c r="C3823" s="168"/>
    </row>
    <row r="3824" spans="2:3" ht="12.75">
      <c r="B3824" s="165"/>
      <c r="C3824" s="168"/>
    </row>
    <row r="3825" spans="2:3" ht="12.75">
      <c r="B3825" s="165"/>
      <c r="C3825" s="168"/>
    </row>
    <row r="3826" spans="2:3" ht="12.75">
      <c r="B3826" s="165"/>
      <c r="C3826" s="168"/>
    </row>
    <row r="3827" spans="2:3" ht="12.75">
      <c r="B3827" s="165"/>
      <c r="C3827" s="168"/>
    </row>
    <row r="3828" spans="2:3" ht="12.75">
      <c r="B3828" s="165"/>
      <c r="C3828" s="168"/>
    </row>
    <row r="3829" spans="2:3" ht="12.75">
      <c r="B3829" s="165"/>
      <c r="C3829" s="168"/>
    </row>
    <row r="3830" spans="2:3" ht="12.75">
      <c r="B3830" s="165"/>
      <c r="C3830" s="168"/>
    </row>
    <row r="3831" spans="2:3" ht="12.75">
      <c r="B3831" s="165"/>
      <c r="C3831" s="168"/>
    </row>
    <row r="3832" spans="2:3" ht="12.75">
      <c r="B3832" s="165"/>
      <c r="C3832" s="168"/>
    </row>
    <row r="3833" spans="2:3" ht="12.75">
      <c r="B3833" s="165"/>
      <c r="C3833" s="168"/>
    </row>
    <row r="3834" spans="2:3" ht="12.75">
      <c r="B3834" s="165"/>
      <c r="C3834" s="168"/>
    </row>
    <row r="3835" spans="2:3" ht="12.75">
      <c r="B3835" s="165"/>
      <c r="C3835" s="168"/>
    </row>
    <row r="3836" spans="2:3" ht="12.75">
      <c r="B3836" s="165"/>
      <c r="C3836" s="168"/>
    </row>
    <row r="3837" spans="2:3" ht="12.75">
      <c r="B3837" s="165"/>
      <c r="C3837" s="168"/>
    </row>
    <row r="3838" spans="2:3" ht="12.75">
      <c r="B3838" s="165"/>
      <c r="C3838" s="168"/>
    </row>
    <row r="3839" spans="2:3" ht="12.75">
      <c r="B3839" s="165"/>
      <c r="C3839" s="168"/>
    </row>
    <row r="3840" spans="2:3" ht="12.75">
      <c r="B3840" s="165"/>
      <c r="C3840" s="168"/>
    </row>
    <row r="3841" spans="2:3" ht="12.75">
      <c r="B3841" s="165"/>
      <c r="C3841" s="168"/>
    </row>
    <row r="3842" spans="2:3" ht="12.75">
      <c r="B3842" s="165"/>
      <c r="C3842" s="168"/>
    </row>
    <row r="3843" spans="2:3" ht="12.75">
      <c r="B3843" s="165"/>
      <c r="C3843" s="168"/>
    </row>
    <row r="3844" spans="2:3" ht="12.75">
      <c r="B3844" s="165"/>
      <c r="C3844" s="168"/>
    </row>
    <row r="3845" spans="2:3" ht="12.75">
      <c r="B3845" s="165"/>
      <c r="C3845" s="168"/>
    </row>
    <row r="3846" spans="2:3" ht="12.75">
      <c r="B3846" s="165"/>
      <c r="C3846" s="168"/>
    </row>
    <row r="3847" spans="2:3" ht="12.75">
      <c r="B3847" s="165"/>
      <c r="C3847" s="168"/>
    </row>
    <row r="3848" spans="2:3" ht="12.75">
      <c r="B3848" s="165"/>
      <c r="C3848" s="168"/>
    </row>
    <row r="3849" spans="2:3" ht="12.75">
      <c r="B3849" s="165"/>
      <c r="C3849" s="168"/>
    </row>
    <row r="3850" spans="2:3" ht="12.75">
      <c r="B3850" s="165"/>
      <c r="C3850" s="168"/>
    </row>
    <row r="3851" spans="2:3" ht="12.75">
      <c r="B3851" s="165"/>
      <c r="C3851" s="168"/>
    </row>
    <row r="3852" spans="2:3" ht="12.75">
      <c r="B3852" s="165"/>
      <c r="C3852" s="168"/>
    </row>
    <row r="3853" spans="2:3" ht="12.75">
      <c r="B3853" s="165"/>
      <c r="C3853" s="168"/>
    </row>
    <row r="3854" spans="2:3" ht="12.75">
      <c r="B3854" s="165"/>
      <c r="C3854" s="168"/>
    </row>
    <row r="3855" spans="2:3" ht="12.75">
      <c r="B3855" s="165"/>
      <c r="C3855" s="168"/>
    </row>
    <row r="3856" spans="2:3" ht="12.75">
      <c r="B3856" s="165"/>
      <c r="C3856" s="168"/>
    </row>
    <row r="3857" spans="2:3" ht="12.75">
      <c r="B3857" s="165"/>
      <c r="C3857" s="168"/>
    </row>
    <row r="3858" spans="2:3" ht="12.75">
      <c r="B3858" s="165"/>
      <c r="C3858" s="168"/>
    </row>
    <row r="3859" spans="2:3" ht="12.75">
      <c r="B3859" s="165"/>
      <c r="C3859" s="168"/>
    </row>
    <row r="3860" spans="2:3" ht="12.75">
      <c r="B3860" s="165"/>
      <c r="C3860" s="168"/>
    </row>
    <row r="3861" spans="2:3" ht="12.75">
      <c r="B3861" s="165"/>
      <c r="C3861" s="168"/>
    </row>
    <row r="3862" spans="2:3" ht="12.75">
      <c r="B3862" s="165"/>
      <c r="C3862" s="168"/>
    </row>
    <row r="3863" spans="2:3" ht="12.75">
      <c r="B3863" s="165"/>
      <c r="C3863" s="168"/>
    </row>
    <row r="3864" spans="2:3" ht="12.75">
      <c r="B3864" s="165"/>
      <c r="C3864" s="168"/>
    </row>
    <row r="3865" spans="2:3" ht="12.75">
      <c r="B3865" s="165"/>
      <c r="C3865" s="168"/>
    </row>
    <row r="3866" spans="2:3" ht="12.75">
      <c r="B3866" s="165"/>
      <c r="C3866" s="168"/>
    </row>
    <row r="3867" spans="2:3" ht="12.75">
      <c r="B3867" s="165"/>
      <c r="C3867" s="168"/>
    </row>
    <row r="3868" spans="2:3" ht="12.75">
      <c r="B3868" s="165"/>
      <c r="C3868" s="168"/>
    </row>
    <row r="3869" spans="2:3" ht="12.75">
      <c r="B3869" s="165"/>
      <c r="C3869" s="168"/>
    </row>
    <row r="3870" spans="2:3" ht="12.75">
      <c r="B3870" s="165"/>
      <c r="C3870" s="168"/>
    </row>
    <row r="3871" spans="2:3" ht="12.75">
      <c r="B3871" s="165"/>
      <c r="C3871" s="168"/>
    </row>
    <row r="3872" spans="2:3" ht="12.75">
      <c r="B3872" s="165"/>
      <c r="C3872" s="168"/>
    </row>
    <row r="3873" spans="2:3" ht="12.75">
      <c r="B3873" s="165"/>
      <c r="C3873" s="168"/>
    </row>
    <row r="3874" spans="2:3" ht="12.75">
      <c r="B3874" s="165"/>
      <c r="C3874" s="168"/>
    </row>
    <row r="3875" spans="2:3" ht="12.75">
      <c r="B3875" s="165"/>
      <c r="C3875" s="168"/>
    </row>
    <row r="3876" spans="2:3" ht="12.75">
      <c r="B3876" s="165"/>
      <c r="C3876" s="168"/>
    </row>
    <row r="3877" spans="2:3" ht="12.75">
      <c r="B3877" s="165"/>
      <c r="C3877" s="168"/>
    </row>
    <row r="3878" spans="2:3" ht="12.75">
      <c r="B3878" s="165"/>
      <c r="C3878" s="168"/>
    </row>
    <row r="3879" spans="2:3" ht="12.75">
      <c r="B3879" s="165"/>
      <c r="C3879" s="168"/>
    </row>
    <row r="3880" spans="2:3" ht="12.75">
      <c r="B3880" s="165"/>
      <c r="C3880" s="168"/>
    </row>
    <row r="3881" spans="2:3" ht="12.75">
      <c r="B3881" s="165"/>
      <c r="C3881" s="168"/>
    </row>
    <row r="3882" spans="2:3" ht="12.75">
      <c r="B3882" s="165"/>
      <c r="C3882" s="168"/>
    </row>
    <row r="3883" spans="2:3" ht="12.75">
      <c r="B3883" s="165"/>
      <c r="C3883" s="168"/>
    </row>
    <row r="3884" spans="2:3" ht="12.75">
      <c r="B3884" s="165"/>
      <c r="C3884" s="168"/>
    </row>
    <row r="3885" spans="2:3" ht="12.75">
      <c r="B3885" s="165"/>
      <c r="C3885" s="168"/>
    </row>
    <row r="3886" spans="2:3" ht="12.75">
      <c r="B3886" s="165"/>
      <c r="C3886" s="168"/>
    </row>
    <row r="3887" spans="2:3" ht="12.75">
      <c r="B3887" s="165"/>
      <c r="C3887" s="168"/>
    </row>
    <row r="3888" spans="2:3" ht="12.75">
      <c r="B3888" s="165"/>
      <c r="C3888" s="168"/>
    </row>
    <row r="3889" spans="2:3" ht="12.75">
      <c r="B3889" s="165"/>
      <c r="C3889" s="168"/>
    </row>
    <row r="3890" spans="2:3" ht="12.75">
      <c r="B3890" s="165"/>
      <c r="C3890" s="168"/>
    </row>
    <row r="3891" spans="2:3" ht="12.75">
      <c r="B3891" s="165"/>
      <c r="C3891" s="168"/>
    </row>
    <row r="3892" spans="2:3" ht="12.75">
      <c r="B3892" s="165"/>
      <c r="C3892" s="168"/>
    </row>
    <row r="3893" spans="2:3" ht="12.75">
      <c r="B3893" s="165"/>
      <c r="C3893" s="168"/>
    </row>
    <row r="3894" spans="2:3" ht="12.75">
      <c r="B3894" s="165"/>
      <c r="C3894" s="168"/>
    </row>
    <row r="3895" spans="2:3" ht="12.75">
      <c r="B3895" s="165"/>
      <c r="C3895" s="168"/>
    </row>
    <row r="3896" spans="2:3" ht="12.75">
      <c r="B3896" s="165"/>
      <c r="C3896" s="168"/>
    </row>
    <row r="3897" spans="2:3" ht="12.75">
      <c r="B3897" s="165"/>
      <c r="C3897" s="168"/>
    </row>
    <row r="3898" spans="2:3" ht="12.75">
      <c r="B3898" s="165"/>
      <c r="C3898" s="168"/>
    </row>
    <row r="3899" spans="2:3" ht="12.75">
      <c r="B3899" s="165"/>
      <c r="C3899" s="168"/>
    </row>
    <row r="3900" spans="2:3" ht="12.75">
      <c r="B3900" s="165"/>
      <c r="C3900" s="168"/>
    </row>
    <row r="3901" spans="2:3" ht="12.75">
      <c r="B3901" s="165"/>
      <c r="C3901" s="168"/>
    </row>
    <row r="3902" spans="2:3" ht="12.75">
      <c r="B3902" s="165"/>
      <c r="C3902" s="168"/>
    </row>
    <row r="3903" spans="2:3" ht="12.75">
      <c r="B3903" s="165"/>
      <c r="C3903" s="168"/>
    </row>
    <row r="3904" spans="2:3" ht="12.75">
      <c r="B3904" s="165"/>
      <c r="C3904" s="168"/>
    </row>
    <row r="3905" spans="2:3" ht="12.75">
      <c r="B3905" s="165"/>
      <c r="C3905" s="168"/>
    </row>
    <row r="3906" spans="2:3" ht="12.75">
      <c r="B3906" s="165"/>
      <c r="C3906" s="168"/>
    </row>
    <row r="3907" spans="2:3" ht="12.75">
      <c r="B3907" s="165"/>
      <c r="C3907" s="168"/>
    </row>
    <row r="3908" spans="2:3" ht="12.75">
      <c r="B3908" s="165"/>
      <c r="C3908" s="168"/>
    </row>
    <row r="3909" spans="2:3" ht="12.75">
      <c r="B3909" s="165"/>
      <c r="C3909" s="168"/>
    </row>
    <row r="3910" spans="2:3" ht="12.75">
      <c r="B3910" s="165"/>
      <c r="C3910" s="168"/>
    </row>
    <row r="3911" spans="2:3" ht="12.75">
      <c r="B3911" s="165"/>
      <c r="C3911" s="168"/>
    </row>
    <row r="3912" spans="2:3" ht="12.75">
      <c r="B3912" s="165"/>
      <c r="C3912" s="168"/>
    </row>
    <row r="3913" spans="2:3" ht="12.75">
      <c r="B3913" s="165"/>
      <c r="C3913" s="168"/>
    </row>
    <row r="3914" spans="2:3" ht="12.75">
      <c r="B3914" s="165"/>
      <c r="C3914" s="168"/>
    </row>
    <row r="3915" spans="2:3" ht="12.75">
      <c r="B3915" s="165"/>
      <c r="C3915" s="168"/>
    </row>
    <row r="3916" spans="2:3" ht="12.75">
      <c r="B3916" s="165"/>
      <c r="C3916" s="168"/>
    </row>
    <row r="3917" spans="2:3" ht="12.75">
      <c r="B3917" s="165"/>
      <c r="C3917" s="168"/>
    </row>
    <row r="3918" spans="2:3" ht="12.75">
      <c r="B3918" s="165"/>
      <c r="C3918" s="168"/>
    </row>
    <row r="3919" spans="2:3" ht="12.75">
      <c r="B3919" s="165"/>
      <c r="C3919" s="168"/>
    </row>
    <row r="3920" spans="2:3" ht="12.75">
      <c r="B3920" s="165"/>
      <c r="C3920" s="168"/>
    </row>
    <row r="3921" spans="2:3" ht="12.75">
      <c r="B3921" s="165"/>
      <c r="C3921" s="168"/>
    </row>
    <row r="3922" spans="2:3" ht="12.75">
      <c r="B3922" s="165"/>
      <c r="C3922" s="168"/>
    </row>
    <row r="3923" spans="2:3" ht="12.75">
      <c r="B3923" s="165"/>
      <c r="C3923" s="168"/>
    </row>
    <row r="3924" spans="2:3" ht="12.75">
      <c r="B3924" s="165"/>
      <c r="C3924" s="168"/>
    </row>
    <row r="3925" spans="2:3" ht="12.75">
      <c r="B3925" s="165"/>
      <c r="C3925" s="168"/>
    </row>
    <row r="3926" spans="2:3" ht="12.75">
      <c r="B3926" s="165"/>
      <c r="C3926" s="168"/>
    </row>
    <row r="3927" spans="2:3" ht="12.75">
      <c r="B3927" s="165"/>
      <c r="C3927" s="168"/>
    </row>
    <row r="3928" spans="2:3" ht="12.75">
      <c r="B3928" s="165"/>
      <c r="C3928" s="168"/>
    </row>
    <row r="3929" spans="2:3" ht="12.75">
      <c r="B3929" s="165"/>
      <c r="C3929" s="168"/>
    </row>
    <row r="3930" spans="2:3" ht="12.75">
      <c r="B3930" s="165"/>
      <c r="C3930" s="168"/>
    </row>
    <row r="3931" spans="2:3" ht="12.75">
      <c r="B3931" s="165"/>
      <c r="C3931" s="168"/>
    </row>
    <row r="3932" spans="2:3" ht="12.75">
      <c r="B3932" s="165"/>
      <c r="C3932" s="168"/>
    </row>
    <row r="3933" spans="2:3" ht="12.75">
      <c r="B3933" s="165"/>
      <c r="C3933" s="168"/>
    </row>
    <row r="3934" spans="2:3" ht="12.75">
      <c r="B3934" s="165"/>
      <c r="C3934" s="168"/>
    </row>
    <row r="3935" spans="2:3" ht="12.75">
      <c r="B3935" s="165"/>
      <c r="C3935" s="168"/>
    </row>
    <row r="3936" spans="2:3" ht="12.75">
      <c r="B3936" s="165"/>
      <c r="C3936" s="168"/>
    </row>
    <row r="3937" spans="2:3" ht="12.75">
      <c r="B3937" s="165"/>
      <c r="C3937" s="168"/>
    </row>
    <row r="3938" spans="2:3" ht="12.75">
      <c r="B3938" s="165"/>
      <c r="C3938" s="168"/>
    </row>
    <row r="3939" spans="2:3" ht="12.75">
      <c r="B3939" s="165"/>
      <c r="C3939" s="168"/>
    </row>
    <row r="3940" spans="2:3" ht="12.75">
      <c r="B3940" s="165"/>
      <c r="C3940" s="168"/>
    </row>
    <row r="3941" spans="2:3" ht="12.75">
      <c r="B3941" s="165"/>
      <c r="C3941" s="168"/>
    </row>
    <row r="3942" spans="2:3" ht="12.75">
      <c r="B3942" s="165"/>
      <c r="C3942" s="168"/>
    </row>
    <row r="3943" spans="2:3" ht="12.75">
      <c r="B3943" s="165"/>
      <c r="C3943" s="168"/>
    </row>
    <row r="3944" spans="2:3" ht="12.75">
      <c r="B3944" s="165"/>
      <c r="C3944" s="168"/>
    </row>
    <row r="3945" spans="2:3" ht="12.75">
      <c r="B3945" s="165"/>
      <c r="C3945" s="168"/>
    </row>
    <row r="3946" spans="2:3" ht="12.75">
      <c r="B3946" s="165"/>
      <c r="C3946" s="168"/>
    </row>
    <row r="3947" spans="2:3" ht="12.75">
      <c r="B3947" s="165"/>
      <c r="C3947" s="168"/>
    </row>
    <row r="3948" spans="2:3" ht="12.75">
      <c r="B3948" s="165"/>
      <c r="C3948" s="168"/>
    </row>
    <row r="3949" spans="2:3" ht="12.75">
      <c r="B3949" s="165"/>
      <c r="C3949" s="168"/>
    </row>
    <row r="3950" spans="2:3" ht="12.75">
      <c r="B3950" s="165"/>
      <c r="C3950" s="168"/>
    </row>
    <row r="3951" spans="2:3" ht="12.75">
      <c r="B3951" s="165"/>
      <c r="C3951" s="168"/>
    </row>
    <row r="3952" spans="2:3" ht="12.75">
      <c r="B3952" s="165"/>
      <c r="C3952" s="168"/>
    </row>
    <row r="3953" spans="2:3" ht="12.75">
      <c r="B3953" s="165"/>
      <c r="C3953" s="168"/>
    </row>
    <row r="3954" spans="2:3" ht="12.75">
      <c r="B3954" s="165"/>
      <c r="C3954" s="168"/>
    </row>
    <row r="3955" spans="2:3" ht="12.75">
      <c r="B3955" s="165"/>
      <c r="C3955" s="168"/>
    </row>
    <row r="3956" spans="2:3" ht="12.75">
      <c r="B3956" s="165"/>
      <c r="C3956" s="168"/>
    </row>
    <row r="3957" spans="2:3" ht="12.75">
      <c r="B3957" s="165"/>
      <c r="C3957" s="168"/>
    </row>
    <row r="3958" spans="2:3" ht="12.75">
      <c r="B3958" s="165"/>
      <c r="C3958" s="168"/>
    </row>
    <row r="3959" spans="2:3" ht="12.75">
      <c r="B3959" s="165"/>
      <c r="C3959" s="168"/>
    </row>
    <row r="3960" spans="2:3" ht="12.75">
      <c r="B3960" s="165"/>
      <c r="C3960" s="168"/>
    </row>
    <row r="3961" spans="2:3" ht="12.75">
      <c r="B3961" s="165"/>
      <c r="C3961" s="168"/>
    </row>
    <row r="3962" spans="2:3" ht="12.75">
      <c r="B3962" s="165"/>
      <c r="C3962" s="168"/>
    </row>
    <row r="3963" spans="2:3" ht="12.75">
      <c r="B3963" s="165"/>
      <c r="C3963" s="168"/>
    </row>
    <row r="3964" spans="2:3" ht="12.75">
      <c r="B3964" s="165"/>
      <c r="C3964" s="168"/>
    </row>
    <row r="3965" spans="2:3" ht="12.75">
      <c r="B3965" s="165"/>
      <c r="C3965" s="168"/>
    </row>
    <row r="3966" spans="2:3" ht="12.75">
      <c r="B3966" s="165"/>
      <c r="C3966" s="168"/>
    </row>
    <row r="3967" spans="2:3" ht="12.75">
      <c r="B3967" s="165"/>
      <c r="C3967" s="168"/>
    </row>
    <row r="3968" spans="2:3" ht="12.75">
      <c r="B3968" s="165"/>
      <c r="C3968" s="168"/>
    </row>
    <row r="3969" spans="2:3" ht="12.75">
      <c r="B3969" s="165"/>
      <c r="C3969" s="168"/>
    </row>
    <row r="3970" spans="2:3" ht="12.75">
      <c r="B3970" s="165"/>
      <c r="C3970" s="168"/>
    </row>
    <row r="3971" spans="2:3" ht="12.75">
      <c r="B3971" s="165"/>
      <c r="C3971" s="168"/>
    </row>
    <row r="3972" spans="2:3" ht="12.75">
      <c r="B3972" s="165"/>
      <c r="C3972" s="168"/>
    </row>
    <row r="3973" spans="2:3" ht="12.75">
      <c r="B3973" s="165"/>
      <c r="C3973" s="168"/>
    </row>
    <row r="3974" spans="2:3" ht="12.75">
      <c r="B3974" s="165"/>
      <c r="C3974" s="168"/>
    </row>
    <row r="3975" spans="2:3" ht="12.75">
      <c r="B3975" s="165"/>
      <c r="C3975" s="168"/>
    </row>
    <row r="3976" spans="2:3" ht="12.75">
      <c r="B3976" s="165"/>
      <c r="C3976" s="168"/>
    </row>
    <row r="3977" spans="2:3" ht="12.75">
      <c r="B3977" s="165"/>
      <c r="C3977" s="168"/>
    </row>
    <row r="3978" spans="2:3" ht="12.75">
      <c r="B3978" s="165"/>
      <c r="C3978" s="168"/>
    </row>
    <row r="3979" spans="2:3" ht="12.75">
      <c r="B3979" s="165"/>
      <c r="C3979" s="168"/>
    </row>
    <row r="3980" spans="2:3" ht="12.75">
      <c r="B3980" s="165"/>
      <c r="C3980" s="168"/>
    </row>
    <row r="3981" spans="2:3" ht="12.75">
      <c r="B3981" s="165"/>
      <c r="C3981" s="168"/>
    </row>
    <row r="3982" spans="2:3" ht="12.75">
      <c r="B3982" s="165"/>
      <c r="C3982" s="168"/>
    </row>
    <row r="3983" spans="2:3" ht="12.75">
      <c r="B3983" s="165"/>
      <c r="C3983" s="168"/>
    </row>
    <row r="3984" spans="2:3" ht="12.75">
      <c r="B3984" s="165"/>
      <c r="C3984" s="168"/>
    </row>
    <row r="3985" spans="2:3" ht="12.75">
      <c r="B3985" s="165"/>
      <c r="C3985" s="168"/>
    </row>
    <row r="3986" spans="2:3" ht="12.75">
      <c r="B3986" s="165"/>
      <c r="C3986" s="168"/>
    </row>
    <row r="3987" spans="2:3" ht="12.75">
      <c r="B3987" s="165"/>
      <c r="C3987" s="168"/>
    </row>
    <row r="3988" spans="2:3" ht="12.75">
      <c r="B3988" s="165"/>
      <c r="C3988" s="168"/>
    </row>
    <row r="3989" spans="2:3" ht="12.75">
      <c r="B3989" s="165"/>
      <c r="C3989" s="168"/>
    </row>
    <row r="3990" spans="2:3" ht="12.75">
      <c r="B3990" s="165"/>
      <c r="C3990" s="168"/>
    </row>
    <row r="3991" spans="2:3" ht="12.75">
      <c r="B3991" s="165"/>
      <c r="C3991" s="168"/>
    </row>
    <row r="3992" spans="2:3" ht="12.75">
      <c r="B3992" s="165"/>
      <c r="C3992" s="168"/>
    </row>
    <row r="3993" spans="2:3" ht="12.75">
      <c r="B3993" s="165"/>
      <c r="C3993" s="168"/>
    </row>
    <row r="3994" spans="2:3" ht="12.75">
      <c r="B3994" s="165"/>
      <c r="C3994" s="168"/>
    </row>
    <row r="3995" spans="2:3" ht="12.75">
      <c r="B3995" s="165"/>
      <c r="C3995" s="168"/>
    </row>
    <row r="3996" spans="2:3" ht="12.75">
      <c r="B3996" s="165"/>
      <c r="C3996" s="168"/>
    </row>
    <row r="3997" spans="2:3" ht="12.75">
      <c r="B3997" s="165"/>
      <c r="C3997" s="168"/>
    </row>
    <row r="3998" spans="2:3" ht="12.75">
      <c r="B3998" s="165"/>
      <c r="C3998" s="168"/>
    </row>
    <row r="3999" spans="2:3" ht="12.75">
      <c r="B3999" s="165"/>
      <c r="C3999" s="168"/>
    </row>
    <row r="4000" spans="2:3" ht="12.75">
      <c r="B4000" s="165"/>
      <c r="C4000" s="168"/>
    </row>
    <row r="4001" spans="2:3" ht="12.75">
      <c r="B4001" s="165"/>
      <c r="C4001" s="168"/>
    </row>
    <row r="4002" spans="2:3" ht="12.75">
      <c r="B4002" s="165"/>
      <c r="C4002" s="168"/>
    </row>
    <row r="4003" spans="2:3" ht="12.75">
      <c r="B4003" s="165"/>
      <c r="C4003" s="168"/>
    </row>
    <row r="4004" spans="2:3" ht="12.75">
      <c r="B4004" s="165"/>
      <c r="C4004" s="168"/>
    </row>
    <row r="4005" spans="2:3" ht="12.75">
      <c r="B4005" s="165"/>
      <c r="C4005" s="168"/>
    </row>
    <row r="4006" spans="2:3" ht="12.75">
      <c r="B4006" s="165"/>
      <c r="C4006" s="168"/>
    </row>
    <row r="4007" spans="2:3" ht="12.75">
      <c r="B4007" s="165"/>
      <c r="C4007" s="168"/>
    </row>
    <row r="4008" spans="2:3" ht="12.75">
      <c r="B4008" s="165"/>
      <c r="C4008" s="168"/>
    </row>
    <row r="4009" spans="2:3" ht="12.75">
      <c r="B4009" s="165"/>
      <c r="C4009" s="168"/>
    </row>
    <row r="4010" spans="2:3" ht="12.75">
      <c r="B4010" s="165"/>
      <c r="C4010" s="168"/>
    </row>
    <row r="4011" spans="2:3" ht="12.75">
      <c r="B4011" s="165"/>
      <c r="C4011" s="168"/>
    </row>
    <row r="4012" spans="2:3" ht="12.75">
      <c r="B4012" s="165"/>
      <c r="C4012" s="168"/>
    </row>
    <row r="4013" spans="2:3" ht="12.75">
      <c r="B4013" s="165"/>
      <c r="C4013" s="168"/>
    </row>
    <row r="4014" spans="2:3" ht="12.75">
      <c r="B4014" s="165"/>
      <c r="C4014" s="168"/>
    </row>
    <row r="4015" spans="2:3" ht="12.75">
      <c r="B4015" s="165"/>
      <c r="C4015" s="168"/>
    </row>
    <row r="4016" spans="2:3" ht="12.75">
      <c r="B4016" s="165"/>
      <c r="C4016" s="168"/>
    </row>
    <row r="4017" spans="2:3" ht="12.75">
      <c r="B4017" s="165"/>
      <c r="C4017" s="168"/>
    </row>
    <row r="4018" spans="2:3" ht="12.75">
      <c r="B4018" s="165"/>
      <c r="C4018" s="168"/>
    </row>
    <row r="4019" spans="2:3" ht="12.75">
      <c r="B4019" s="165"/>
      <c r="C4019" s="168"/>
    </row>
    <row r="4020" spans="2:3" ht="12.75">
      <c r="B4020" s="165"/>
      <c r="C4020" s="168"/>
    </row>
    <row r="4021" spans="2:3" ht="12.75">
      <c r="B4021" s="165"/>
      <c r="C4021" s="168"/>
    </row>
    <row r="4022" spans="2:3" ht="12.75">
      <c r="B4022" s="165"/>
      <c r="C4022" s="168"/>
    </row>
    <row r="4023" spans="2:3" ht="12.75">
      <c r="B4023" s="165"/>
      <c r="C4023" s="168"/>
    </row>
    <row r="4024" spans="2:3" ht="12.75">
      <c r="B4024" s="165"/>
      <c r="C4024" s="168"/>
    </row>
    <row r="4025" spans="2:3" ht="12.75">
      <c r="B4025" s="165"/>
      <c r="C4025" s="168"/>
    </row>
    <row r="4026" spans="2:3" ht="12.75">
      <c r="B4026" s="165"/>
      <c r="C4026" s="168"/>
    </row>
    <row r="4027" spans="2:3" ht="12.75">
      <c r="B4027" s="165"/>
      <c r="C4027" s="168"/>
    </row>
    <row r="4028" spans="2:3" ht="12.75">
      <c r="B4028" s="165"/>
      <c r="C4028" s="168"/>
    </row>
    <row r="4029" spans="2:3" ht="12.75">
      <c r="B4029" s="165"/>
      <c r="C4029" s="168"/>
    </row>
    <row r="4030" spans="2:3" ht="12.75">
      <c r="B4030" s="165"/>
      <c r="C4030" s="168"/>
    </row>
    <row r="4031" spans="2:3" ht="12.75">
      <c r="B4031" s="165"/>
      <c r="C4031" s="168"/>
    </row>
    <row r="4032" spans="2:3" ht="12.75">
      <c r="B4032" s="165"/>
      <c r="C4032" s="168"/>
    </row>
    <row r="4033" spans="2:3" ht="12.75">
      <c r="B4033" s="165"/>
      <c r="C4033" s="168"/>
    </row>
    <row r="4034" spans="2:3" ht="12.75">
      <c r="B4034" s="165"/>
      <c r="C4034" s="168"/>
    </row>
    <row r="4035" spans="2:3" ht="12.75">
      <c r="B4035" s="165"/>
      <c r="C4035" s="168"/>
    </row>
    <row r="4036" spans="2:3" ht="12.75">
      <c r="B4036" s="165"/>
      <c r="C4036" s="168"/>
    </row>
    <row r="4037" spans="2:3" ht="12.75">
      <c r="B4037" s="165"/>
      <c r="C4037" s="168"/>
    </row>
    <row r="4038" spans="2:3" ht="12.75">
      <c r="B4038" s="165"/>
      <c r="C4038" s="168"/>
    </row>
    <row r="4039" spans="2:3" ht="12.75">
      <c r="B4039" s="165"/>
      <c r="C4039" s="168"/>
    </row>
    <row r="4040" spans="2:3" ht="12.75">
      <c r="B4040" s="165"/>
      <c r="C4040" s="168"/>
    </row>
    <row r="4041" spans="2:3" ht="12.75">
      <c r="B4041" s="165"/>
      <c r="C4041" s="168"/>
    </row>
    <row r="4042" spans="2:3" ht="12.75">
      <c r="B4042" s="165"/>
      <c r="C4042" s="168"/>
    </row>
    <row r="4043" spans="2:3" ht="12.75">
      <c r="B4043" s="165"/>
      <c r="C4043" s="168"/>
    </row>
    <row r="4044" spans="2:3" ht="12.75">
      <c r="B4044" s="165"/>
      <c r="C4044" s="168"/>
    </row>
    <row r="4045" spans="2:3" ht="12.75">
      <c r="B4045" s="165"/>
      <c r="C4045" s="168"/>
    </row>
    <row r="4046" spans="2:3" ht="12.75">
      <c r="B4046" s="165"/>
      <c r="C4046" s="168"/>
    </row>
    <row r="4047" spans="2:3" ht="12.75">
      <c r="B4047" s="165"/>
      <c r="C4047" s="168"/>
    </row>
    <row r="4048" spans="2:3" ht="12.75">
      <c r="B4048" s="165"/>
      <c r="C4048" s="168"/>
    </row>
    <row r="4049" spans="2:3" ht="12.75">
      <c r="B4049" s="165"/>
      <c r="C4049" s="168"/>
    </row>
    <row r="4050" spans="2:3" ht="12.75">
      <c r="B4050" s="165"/>
      <c r="C4050" s="168"/>
    </row>
    <row r="4051" spans="2:3" ht="12.75">
      <c r="B4051" s="165"/>
      <c r="C4051" s="168"/>
    </row>
    <row r="4052" spans="2:3" ht="12.75">
      <c r="B4052" s="165"/>
      <c r="C4052" s="168"/>
    </row>
    <row r="4053" spans="2:3" ht="12.75">
      <c r="B4053" s="165"/>
      <c r="C4053" s="168"/>
    </row>
    <row r="4054" spans="2:3" ht="12.75">
      <c r="B4054" s="165"/>
      <c r="C4054" s="168"/>
    </row>
    <row r="4055" spans="2:3" ht="12.75">
      <c r="B4055" s="165"/>
      <c r="C4055" s="168"/>
    </row>
    <row r="4056" spans="2:3" ht="12.75">
      <c r="B4056" s="165"/>
      <c r="C4056" s="168"/>
    </row>
    <row r="4057" spans="2:3" ht="12.75">
      <c r="B4057" s="165"/>
      <c r="C4057" s="168"/>
    </row>
    <row r="4058" spans="2:3" ht="12.75">
      <c r="B4058" s="165"/>
      <c r="C4058" s="168"/>
    </row>
    <row r="4059" spans="2:3" ht="12.75">
      <c r="B4059" s="165"/>
      <c r="C4059" s="168"/>
    </row>
    <row r="4060" spans="2:3" ht="12.75">
      <c r="B4060" s="165"/>
      <c r="C4060" s="168"/>
    </row>
    <row r="4061" spans="2:3" ht="12.75">
      <c r="B4061" s="165"/>
      <c r="C4061" s="168"/>
    </row>
    <row r="4062" spans="2:3" ht="12.75">
      <c r="B4062" s="165"/>
      <c r="C4062" s="168"/>
    </row>
    <row r="4063" spans="2:3" ht="12.75">
      <c r="B4063" s="165"/>
      <c r="C4063" s="168"/>
    </row>
    <row r="4064" spans="2:3" ht="12.75">
      <c r="B4064" s="165"/>
      <c r="C4064" s="168"/>
    </row>
    <row r="4065" spans="2:3" ht="12.75">
      <c r="B4065" s="165"/>
      <c r="C4065" s="168"/>
    </row>
    <row r="4066" spans="2:3" ht="12.75">
      <c r="B4066" s="165"/>
      <c r="C4066" s="168"/>
    </row>
    <row r="4067" spans="2:3" ht="12.75">
      <c r="B4067" s="165"/>
      <c r="C4067" s="168"/>
    </row>
    <row r="4068" spans="2:3" ht="12.75">
      <c r="B4068" s="165"/>
      <c r="C4068" s="168"/>
    </row>
    <row r="4069" spans="2:3" ht="12.75">
      <c r="B4069" s="165"/>
      <c r="C4069" s="168"/>
    </row>
    <row r="4070" spans="2:3" ht="12.75">
      <c r="B4070" s="165"/>
      <c r="C4070" s="168"/>
    </row>
    <row r="4071" spans="2:3" ht="12.75">
      <c r="B4071" s="165"/>
      <c r="C4071" s="168"/>
    </row>
    <row r="4072" spans="2:3" ht="12.75">
      <c r="B4072" s="165"/>
      <c r="C4072" s="168"/>
    </row>
    <row r="4073" spans="2:3" ht="12.75">
      <c r="B4073" s="165"/>
      <c r="C4073" s="168"/>
    </row>
    <row r="4074" spans="2:3" ht="12.75">
      <c r="B4074" s="165"/>
      <c r="C4074" s="168"/>
    </row>
    <row r="4075" spans="2:3" ht="12.75">
      <c r="B4075" s="165"/>
      <c r="C4075" s="168"/>
    </row>
    <row r="4076" spans="2:3" ht="12.75">
      <c r="B4076" s="165"/>
      <c r="C4076" s="168"/>
    </row>
    <row r="4077" spans="2:3" ht="12.75">
      <c r="B4077" s="165"/>
      <c r="C4077" s="168"/>
    </row>
    <row r="4078" spans="2:3" ht="12.75">
      <c r="B4078" s="165"/>
      <c r="C4078" s="168"/>
    </row>
    <row r="4079" spans="2:3" ht="12.75">
      <c r="B4079" s="165"/>
      <c r="C4079" s="168"/>
    </row>
    <row r="4080" spans="2:3" ht="12.75">
      <c r="B4080" s="165"/>
      <c r="C4080" s="168"/>
    </row>
    <row r="4081" spans="2:3" ht="12.75">
      <c r="B4081" s="165"/>
      <c r="C4081" s="168"/>
    </row>
    <row r="4082" spans="2:3" ht="12.75">
      <c r="B4082" s="165"/>
      <c r="C4082" s="168"/>
    </row>
    <row r="4083" spans="2:3" ht="12.75">
      <c r="B4083" s="165"/>
      <c r="C4083" s="168"/>
    </row>
    <row r="4084" spans="2:3" ht="12.75">
      <c r="B4084" s="165"/>
      <c r="C4084" s="168"/>
    </row>
    <row r="4085" spans="2:3" ht="12.75">
      <c r="B4085" s="165"/>
      <c r="C4085" s="168"/>
    </row>
    <row r="4086" spans="2:3" ht="12.75">
      <c r="B4086" s="165"/>
      <c r="C4086" s="168"/>
    </row>
    <row r="4087" spans="2:3" ht="12.75">
      <c r="B4087" s="165"/>
      <c r="C4087" s="168"/>
    </row>
    <row r="4088" spans="2:3" ht="12.75">
      <c r="B4088" s="165"/>
      <c r="C4088" s="168"/>
    </row>
    <row r="4089" spans="2:3" ht="12.75">
      <c r="B4089" s="165"/>
      <c r="C4089" s="168"/>
    </row>
    <row r="4090" spans="2:3" ht="12.75">
      <c r="B4090" s="165"/>
      <c r="C4090" s="168"/>
    </row>
    <row r="4091" spans="2:3" ht="12.75">
      <c r="B4091" s="165"/>
      <c r="C4091" s="168"/>
    </row>
    <row r="4092" spans="2:3" ht="12.75">
      <c r="B4092" s="165"/>
      <c r="C4092" s="168"/>
    </row>
    <row r="4093" spans="2:3" ht="12.75">
      <c r="B4093" s="165"/>
      <c r="C4093" s="168"/>
    </row>
    <row r="4094" spans="2:3" ht="12.75">
      <c r="B4094" s="165"/>
      <c r="C4094" s="168"/>
    </row>
    <row r="4095" spans="2:3" ht="12.75">
      <c r="B4095" s="165"/>
      <c r="C4095" s="168"/>
    </row>
    <row r="4096" spans="2:3" ht="12.75">
      <c r="B4096" s="165"/>
      <c r="C4096" s="168"/>
    </row>
    <row r="4097" spans="2:3" ht="12.75">
      <c r="B4097" s="165"/>
      <c r="C4097" s="168"/>
    </row>
    <row r="4098" spans="2:3" ht="12.75">
      <c r="B4098" s="165"/>
      <c r="C4098" s="168"/>
    </row>
    <row r="4099" spans="2:3" ht="12.75">
      <c r="B4099" s="165"/>
      <c r="C4099" s="168"/>
    </row>
    <row r="4100" spans="2:3" ht="12.75">
      <c r="B4100" s="165"/>
      <c r="C4100" s="168"/>
    </row>
    <row r="4101" spans="2:3" ht="12.75">
      <c r="B4101" s="165"/>
      <c r="C4101" s="168"/>
    </row>
    <row r="4102" spans="2:3" ht="12.75">
      <c r="B4102" s="165"/>
      <c r="C4102" s="168"/>
    </row>
    <row r="4103" spans="2:3" ht="12.75">
      <c r="B4103" s="165"/>
      <c r="C4103" s="168"/>
    </row>
    <row r="4104" spans="2:3" ht="12.75">
      <c r="B4104" s="165"/>
      <c r="C4104" s="168"/>
    </row>
    <row r="4105" spans="2:3" ht="12.75">
      <c r="B4105" s="165"/>
      <c r="C4105" s="168"/>
    </row>
    <row r="4106" spans="2:3" ht="12.75">
      <c r="B4106" s="165"/>
      <c r="C4106" s="168"/>
    </row>
    <row r="4107" spans="2:3" ht="12.75">
      <c r="B4107" s="165"/>
      <c r="C4107" s="168"/>
    </row>
    <row r="4108" spans="2:3" ht="12.75">
      <c r="B4108" s="165"/>
      <c r="C4108" s="168"/>
    </row>
    <row r="4109" spans="2:3" ht="12.75">
      <c r="B4109" s="165"/>
      <c r="C4109" s="168"/>
    </row>
    <row r="4110" spans="2:3" ht="12.75">
      <c r="B4110" s="165"/>
      <c r="C4110" s="168"/>
    </row>
    <row r="4111" spans="2:3" ht="12.75">
      <c r="B4111" s="165"/>
      <c r="C4111" s="168"/>
    </row>
    <row r="4112" spans="2:3" ht="12.75">
      <c r="B4112" s="165"/>
      <c r="C4112" s="168"/>
    </row>
    <row r="4113" spans="2:3" ht="12.75">
      <c r="B4113" s="165"/>
      <c r="C4113" s="168"/>
    </row>
    <row r="4114" spans="2:3" ht="12.75">
      <c r="B4114" s="165"/>
      <c r="C4114" s="168"/>
    </row>
    <row r="4115" spans="2:3" ht="12.75">
      <c r="B4115" s="165"/>
      <c r="C4115" s="168"/>
    </row>
    <row r="4116" spans="2:3" ht="12.75">
      <c r="B4116" s="165"/>
      <c r="C4116" s="168"/>
    </row>
    <row r="4117" spans="2:3" ht="12.75">
      <c r="B4117" s="165"/>
      <c r="C4117" s="168"/>
    </row>
    <row r="4118" spans="2:3" ht="12.75">
      <c r="B4118" s="165"/>
      <c r="C4118" s="168"/>
    </row>
    <row r="4119" spans="2:3" ht="12.75">
      <c r="B4119" s="165"/>
      <c r="C4119" s="168"/>
    </row>
    <row r="4120" spans="2:3" ht="12.75">
      <c r="B4120" s="165"/>
      <c r="C4120" s="168"/>
    </row>
    <row r="4121" spans="2:3" ht="12.75">
      <c r="B4121" s="165"/>
      <c r="C4121" s="168"/>
    </row>
    <row r="4122" spans="2:3" ht="12.75">
      <c r="B4122" s="165"/>
      <c r="C4122" s="168"/>
    </row>
    <row r="4123" spans="2:3" ht="12.75">
      <c r="B4123" s="165"/>
      <c r="C4123" s="168"/>
    </row>
    <row r="4124" spans="2:3" ht="12.75">
      <c r="B4124" s="165"/>
      <c r="C4124" s="168"/>
    </row>
    <row r="4125" spans="2:3" ht="12.75">
      <c r="B4125" s="165"/>
      <c r="C4125" s="168"/>
    </row>
    <row r="4126" spans="2:3" ht="12.75">
      <c r="B4126" s="165"/>
      <c r="C4126" s="168"/>
    </row>
    <row r="4127" spans="2:3" ht="12.75">
      <c r="B4127" s="165"/>
      <c r="C4127" s="168"/>
    </row>
    <row r="4128" spans="2:3" ht="12.75">
      <c r="B4128" s="165"/>
      <c r="C4128" s="168"/>
    </row>
    <row r="4129" spans="2:3" ht="12.75">
      <c r="B4129" s="165"/>
      <c r="C4129" s="168"/>
    </row>
    <row r="4130" spans="2:3" ht="12.75">
      <c r="B4130" s="165"/>
      <c r="C4130" s="168"/>
    </row>
    <row r="4131" spans="2:3" ht="12.75">
      <c r="B4131" s="165"/>
      <c r="C4131" s="168"/>
    </row>
    <row r="4132" spans="2:3" ht="12.75">
      <c r="B4132" s="165"/>
      <c r="C4132" s="168"/>
    </row>
    <row r="4133" spans="2:3" ht="12.75">
      <c r="B4133" s="165"/>
      <c r="C4133" s="168"/>
    </row>
    <row r="4134" spans="2:3" ht="12.75">
      <c r="B4134" s="165"/>
      <c r="C4134" s="168"/>
    </row>
    <row r="4135" spans="2:3" ht="12.75">
      <c r="B4135" s="165"/>
      <c r="C4135" s="168"/>
    </row>
    <row r="4136" spans="2:3" ht="12.75">
      <c r="B4136" s="165"/>
      <c r="C4136" s="168"/>
    </row>
    <row r="4137" spans="2:3" ht="12.75">
      <c r="B4137" s="165"/>
      <c r="C4137" s="168"/>
    </row>
    <row r="4138" spans="2:3" ht="12.75">
      <c r="B4138" s="165"/>
      <c r="C4138" s="168"/>
    </row>
    <row r="4139" spans="2:3" ht="12.75">
      <c r="B4139" s="165"/>
      <c r="C4139" s="168"/>
    </row>
    <row r="4140" spans="2:3" ht="12.75">
      <c r="B4140" s="165"/>
      <c r="C4140" s="168"/>
    </row>
    <row r="4141" spans="2:3" ht="12.75">
      <c r="B4141" s="165"/>
      <c r="C4141" s="168"/>
    </row>
    <row r="4142" spans="2:3" ht="12.75">
      <c r="B4142" s="165"/>
      <c r="C4142" s="168"/>
    </row>
    <row r="4143" spans="2:3" ht="12.75">
      <c r="B4143" s="165"/>
      <c r="C4143" s="168"/>
    </row>
    <row r="4144" spans="2:3" ht="12.75">
      <c r="B4144" s="165"/>
      <c r="C4144" s="168"/>
    </row>
    <row r="4145" spans="2:3" ht="12.75">
      <c r="B4145" s="165"/>
      <c r="C4145" s="168"/>
    </row>
    <row r="4146" spans="2:3" ht="12.75">
      <c r="B4146" s="165"/>
      <c r="C4146" s="168"/>
    </row>
    <row r="4147" spans="2:3" ht="12.75">
      <c r="B4147" s="165"/>
      <c r="C4147" s="168"/>
    </row>
    <row r="4148" spans="2:3" ht="12.75">
      <c r="B4148" s="165"/>
      <c r="C4148" s="168"/>
    </row>
    <row r="4149" spans="2:3" ht="12.75">
      <c r="B4149" s="165"/>
      <c r="C4149" s="168"/>
    </row>
    <row r="4150" spans="2:3" ht="12.75">
      <c r="B4150" s="165"/>
      <c r="C4150" s="168"/>
    </row>
    <row r="4151" spans="2:3" ht="12.75">
      <c r="B4151" s="165"/>
      <c r="C4151" s="168"/>
    </row>
    <row r="4152" spans="2:3" ht="12.75">
      <c r="B4152" s="165"/>
      <c r="C4152" s="168"/>
    </row>
    <row r="4153" spans="2:3" ht="12.75">
      <c r="B4153" s="165"/>
      <c r="C4153" s="168"/>
    </row>
    <row r="4154" spans="2:3" ht="12.75">
      <c r="B4154" s="165"/>
      <c r="C4154" s="168"/>
    </row>
    <row r="4155" spans="2:3" ht="12.75">
      <c r="B4155" s="165"/>
      <c r="C4155" s="168"/>
    </row>
    <row r="4156" spans="2:3" ht="12.75">
      <c r="B4156" s="165"/>
      <c r="C4156" s="168"/>
    </row>
    <row r="4157" spans="2:3" ht="12.75">
      <c r="B4157" s="165"/>
      <c r="C4157" s="168"/>
    </row>
    <row r="4158" spans="2:3" ht="12.75">
      <c r="B4158" s="165"/>
      <c r="C4158" s="168"/>
    </row>
    <row r="4159" spans="2:3" ht="12.75">
      <c r="B4159" s="165"/>
      <c r="C4159" s="168"/>
    </row>
    <row r="4160" spans="2:3" ht="12.75">
      <c r="B4160" s="165"/>
      <c r="C4160" s="168"/>
    </row>
    <row r="4161" spans="2:3" ht="12.75">
      <c r="B4161" s="165"/>
      <c r="C4161" s="168"/>
    </row>
    <row r="4162" spans="2:3" ht="12.75">
      <c r="B4162" s="165"/>
      <c r="C4162" s="168"/>
    </row>
    <row r="4163" spans="2:3" ht="12.75">
      <c r="B4163" s="165"/>
      <c r="C4163" s="168"/>
    </row>
    <row r="4164" spans="2:3" ht="12.75">
      <c r="B4164" s="165"/>
      <c r="C4164" s="168"/>
    </row>
    <row r="4165" spans="2:3" ht="12.75">
      <c r="B4165" s="165"/>
      <c r="C4165" s="168"/>
    </row>
    <row r="4166" spans="2:3" ht="12.75">
      <c r="B4166" s="165"/>
      <c r="C4166" s="168"/>
    </row>
    <row r="4167" spans="2:3" ht="12.75">
      <c r="B4167" s="165"/>
      <c r="C4167" s="168"/>
    </row>
    <row r="4168" spans="2:3" ht="12.75">
      <c r="B4168" s="165"/>
      <c r="C4168" s="168"/>
    </row>
    <row r="4169" spans="2:3" ht="12.75">
      <c r="B4169" s="165"/>
      <c r="C4169" s="168"/>
    </row>
    <row r="4170" spans="2:3" ht="12.75">
      <c r="B4170" s="165"/>
      <c r="C4170" s="168"/>
    </row>
    <row r="4171" spans="2:3" ht="12.75">
      <c r="B4171" s="165"/>
      <c r="C4171" s="168"/>
    </row>
    <row r="4172" spans="2:3" ht="12.75">
      <c r="B4172" s="165"/>
      <c r="C4172" s="168"/>
    </row>
    <row r="4173" spans="2:3" ht="12.75">
      <c r="B4173" s="165"/>
      <c r="C4173" s="168"/>
    </row>
    <row r="4174" spans="2:3" ht="12.75">
      <c r="B4174" s="165"/>
      <c r="C4174" s="168"/>
    </row>
    <row r="4175" spans="2:3" ht="12.75">
      <c r="B4175" s="165"/>
      <c r="C4175" s="168"/>
    </row>
    <row r="4176" spans="2:3" ht="12.75">
      <c r="B4176" s="165"/>
      <c r="C4176" s="168"/>
    </row>
    <row r="4177" spans="2:3" ht="12.75">
      <c r="B4177" s="165"/>
      <c r="C4177" s="168"/>
    </row>
    <row r="4178" spans="2:3" ht="12.75">
      <c r="B4178" s="165"/>
      <c r="C4178" s="168"/>
    </row>
    <row r="4179" spans="2:3" ht="12.75">
      <c r="B4179" s="165"/>
      <c r="C4179" s="168"/>
    </row>
    <row r="4180" spans="2:3" ht="12.75">
      <c r="B4180" s="165"/>
      <c r="C4180" s="168"/>
    </row>
    <row r="4181" spans="2:3" ht="12.75">
      <c r="B4181" s="165"/>
      <c r="C4181" s="168"/>
    </row>
    <row r="4182" spans="2:3" ht="12.75">
      <c r="B4182" s="165"/>
      <c r="C4182" s="168"/>
    </row>
    <row r="4183" spans="2:3" ht="12.75">
      <c r="B4183" s="165"/>
      <c r="C4183" s="168"/>
    </row>
    <row r="4184" spans="2:3" ht="12.75">
      <c r="B4184" s="165"/>
      <c r="C4184" s="168"/>
    </row>
    <row r="4185" spans="2:3" ht="12.75">
      <c r="B4185" s="165"/>
      <c r="C4185" s="168"/>
    </row>
    <row r="4186" spans="2:3" ht="12.75">
      <c r="B4186" s="165"/>
      <c r="C4186" s="168"/>
    </row>
    <row r="4187" spans="2:3" ht="12.75">
      <c r="B4187" s="165"/>
      <c r="C4187" s="168"/>
    </row>
    <row r="4188" spans="2:3" ht="12.75">
      <c r="B4188" s="165"/>
      <c r="C4188" s="168"/>
    </row>
    <row r="4189" spans="2:3" ht="12.75">
      <c r="B4189" s="165"/>
      <c r="C4189" s="168"/>
    </row>
    <row r="4190" spans="2:3" ht="12.75">
      <c r="B4190" s="165"/>
      <c r="C4190" s="168"/>
    </row>
    <row r="4191" spans="2:3" ht="12.75">
      <c r="B4191" s="165"/>
      <c r="C4191" s="168"/>
    </row>
    <row r="4192" spans="2:3" ht="12.75">
      <c r="B4192" s="165"/>
      <c r="C4192" s="168"/>
    </row>
    <row r="4193" spans="2:3" ht="12.75">
      <c r="B4193" s="165"/>
      <c r="C4193" s="168"/>
    </row>
    <row r="4194" spans="2:3" ht="12.75">
      <c r="B4194" s="165"/>
      <c r="C4194" s="168"/>
    </row>
    <row r="4195" spans="2:3" ht="12.75">
      <c r="B4195" s="165"/>
      <c r="C4195" s="168"/>
    </row>
    <row r="4196" spans="2:3" ht="12.75">
      <c r="B4196" s="165"/>
      <c r="C4196" s="168"/>
    </row>
    <row r="4197" spans="2:3" ht="12.75">
      <c r="B4197" s="165"/>
      <c r="C4197" s="168"/>
    </row>
    <row r="4198" spans="2:3" ht="12.75">
      <c r="B4198" s="165"/>
      <c r="C4198" s="168"/>
    </row>
    <row r="4199" spans="2:3" ht="12.75">
      <c r="B4199" s="165"/>
      <c r="C4199" s="168"/>
    </row>
    <row r="4200" spans="2:3" ht="12.75">
      <c r="B4200" s="165"/>
      <c r="C4200" s="168"/>
    </row>
    <row r="4201" spans="2:3" ht="12.75">
      <c r="B4201" s="165"/>
      <c r="C4201" s="168"/>
    </row>
    <row r="4202" spans="2:3" ht="12.75">
      <c r="B4202" s="165"/>
      <c r="C4202" s="168"/>
    </row>
    <row r="4203" spans="2:3" ht="12.75">
      <c r="B4203" s="165"/>
      <c r="C4203" s="168"/>
    </row>
    <row r="4204" spans="2:3" ht="12.75">
      <c r="B4204" s="165"/>
      <c r="C4204" s="168"/>
    </row>
    <row r="4205" spans="2:3" ht="12.75">
      <c r="B4205" s="165"/>
      <c r="C4205" s="168"/>
    </row>
    <row r="4206" spans="2:3" ht="12.75">
      <c r="B4206" s="165"/>
      <c r="C4206" s="168"/>
    </row>
    <row r="4207" spans="2:3" ht="12.75">
      <c r="B4207" s="165"/>
      <c r="C4207" s="168"/>
    </row>
    <row r="4208" spans="2:3" ht="12.75">
      <c r="B4208" s="165"/>
      <c r="C4208" s="168"/>
    </row>
    <row r="4209" spans="2:3" ht="12.75">
      <c r="B4209" s="165"/>
      <c r="C4209" s="168"/>
    </row>
    <row r="4210" spans="2:3" ht="12.75">
      <c r="B4210" s="165"/>
      <c r="C4210" s="168"/>
    </row>
    <row r="4211" spans="2:3" ht="12.75">
      <c r="B4211" s="165"/>
      <c r="C4211" s="168"/>
    </row>
    <row r="4212" spans="2:3" ht="12.75">
      <c r="B4212" s="165"/>
      <c r="C4212" s="168"/>
    </row>
    <row r="4213" spans="2:3" ht="12.75">
      <c r="B4213" s="165"/>
      <c r="C4213" s="168"/>
    </row>
    <row r="4214" spans="2:3" ht="12.75">
      <c r="B4214" s="165"/>
      <c r="C4214" s="168"/>
    </row>
    <row r="4215" spans="2:3" ht="12.75">
      <c r="B4215" s="165"/>
      <c r="C4215" s="168"/>
    </row>
    <row r="4216" spans="2:3" ht="12.75">
      <c r="B4216" s="165"/>
      <c r="C4216" s="168"/>
    </row>
    <row r="4217" spans="2:3" ht="12.75">
      <c r="B4217" s="165"/>
      <c r="C4217" s="168"/>
    </row>
    <row r="4218" spans="2:3" ht="12.75">
      <c r="B4218" s="165"/>
      <c r="C4218" s="168"/>
    </row>
    <row r="4219" spans="2:3" ht="12.75">
      <c r="B4219" s="165"/>
      <c r="C4219" s="168"/>
    </row>
    <row r="4220" spans="2:3" ht="12.75">
      <c r="B4220" s="165"/>
      <c r="C4220" s="168"/>
    </row>
    <row r="4221" spans="2:3" ht="12.75">
      <c r="B4221" s="165"/>
      <c r="C4221" s="168"/>
    </row>
    <row r="4222" spans="2:3" ht="12.75">
      <c r="B4222" s="165"/>
      <c r="C4222" s="168"/>
    </row>
    <row r="4223" spans="2:3" ht="12.75">
      <c r="B4223" s="165"/>
      <c r="C4223" s="168"/>
    </row>
    <row r="4224" spans="2:3" ht="12.75">
      <c r="B4224" s="165"/>
      <c r="C4224" s="168"/>
    </row>
    <row r="4225" spans="2:3" ht="12.75">
      <c r="B4225" s="165"/>
      <c r="C4225" s="168"/>
    </row>
    <row r="4226" spans="2:3" ht="12.75">
      <c r="B4226" s="165"/>
      <c r="C4226" s="168"/>
    </row>
    <row r="4227" spans="2:3" ht="12.75">
      <c r="B4227" s="165"/>
      <c r="C4227" s="168"/>
    </row>
    <row r="4228" spans="2:3" ht="12.75">
      <c r="B4228" s="165"/>
      <c r="C4228" s="168"/>
    </row>
    <row r="4229" spans="2:3" ht="12.75">
      <c r="B4229" s="165"/>
      <c r="C4229" s="168"/>
    </row>
    <row r="4230" spans="2:3" ht="12.75">
      <c r="B4230" s="165"/>
      <c r="C4230" s="168"/>
    </row>
    <row r="4231" spans="2:3" ht="12.75">
      <c r="B4231" s="165"/>
      <c r="C4231" s="168"/>
    </row>
    <row r="4232" spans="2:3" ht="12.75">
      <c r="B4232" s="165"/>
      <c r="C4232" s="168"/>
    </row>
    <row r="4233" spans="2:3" ht="12.75">
      <c r="B4233" s="165"/>
      <c r="C4233" s="168"/>
    </row>
    <row r="4234" spans="2:3" ht="12.75">
      <c r="B4234" s="165"/>
      <c r="C4234" s="168"/>
    </row>
    <row r="4235" spans="2:3" ht="12.75">
      <c r="B4235" s="165"/>
      <c r="C4235" s="168"/>
    </row>
    <row r="4236" spans="2:3" ht="12.75">
      <c r="B4236" s="165"/>
      <c r="C4236" s="168"/>
    </row>
    <row r="4237" spans="2:3" ht="12.75">
      <c r="B4237" s="165"/>
      <c r="C4237" s="168"/>
    </row>
    <row r="4238" spans="2:3" ht="12.75">
      <c r="B4238" s="165"/>
      <c r="C4238" s="168"/>
    </row>
    <row r="4239" spans="2:3" ht="12.75">
      <c r="B4239" s="165"/>
      <c r="C4239" s="168"/>
    </row>
    <row r="4240" spans="2:3" ht="12.75">
      <c r="B4240" s="165"/>
      <c r="C4240" s="168"/>
    </row>
    <row r="4241" spans="2:3" ht="12.75">
      <c r="B4241" s="165"/>
      <c r="C4241" s="168"/>
    </row>
    <row r="4242" spans="2:3" ht="12.75">
      <c r="B4242" s="165"/>
      <c r="C4242" s="168"/>
    </row>
    <row r="4243" spans="2:3" ht="12.75">
      <c r="B4243" s="165"/>
      <c r="C4243" s="168"/>
    </row>
    <row r="4244" spans="2:3" ht="12.75">
      <c r="B4244" s="165"/>
      <c r="C4244" s="168"/>
    </row>
    <row r="4245" spans="2:3" ht="12.75">
      <c r="B4245" s="165"/>
      <c r="C4245" s="168"/>
    </row>
    <row r="4246" spans="2:3" ht="12.75">
      <c r="B4246" s="165"/>
      <c r="C4246" s="168"/>
    </row>
    <row r="4247" spans="2:3" ht="12.75">
      <c r="B4247" s="165"/>
      <c r="C4247" s="168"/>
    </row>
    <row r="4248" spans="2:3" ht="12.75">
      <c r="B4248" s="165"/>
      <c r="C4248" s="168"/>
    </row>
    <row r="4249" spans="2:3" ht="12.75">
      <c r="B4249" s="165"/>
      <c r="C4249" s="168"/>
    </row>
    <row r="4250" spans="2:3" ht="12.75">
      <c r="B4250" s="165"/>
      <c r="C4250" s="168"/>
    </row>
    <row r="4251" spans="2:3" ht="12.75">
      <c r="B4251" s="165"/>
      <c r="C4251" s="168"/>
    </row>
    <row r="4252" spans="2:3" ht="12.75">
      <c r="B4252" s="165"/>
      <c r="C4252" s="168"/>
    </row>
    <row r="4253" spans="2:3" ht="12.75">
      <c r="B4253" s="165"/>
      <c r="C4253" s="168"/>
    </row>
    <row r="4254" spans="2:3" ht="12.75">
      <c r="B4254" s="165"/>
      <c r="C4254" s="168"/>
    </row>
    <row r="4255" spans="2:3" ht="12.75">
      <c r="B4255" s="165"/>
      <c r="C4255" s="168"/>
    </row>
    <row r="4256" spans="2:3" ht="12.75">
      <c r="B4256" s="165"/>
      <c r="C4256" s="168"/>
    </row>
    <row r="4257" spans="2:3" ht="12.75">
      <c r="B4257" s="165"/>
      <c r="C4257" s="168"/>
    </row>
    <row r="4258" spans="2:3" ht="12.75">
      <c r="B4258" s="165"/>
      <c r="C4258" s="168"/>
    </row>
    <row r="4259" spans="2:3" ht="12.75">
      <c r="B4259" s="165"/>
      <c r="C4259" s="168"/>
    </row>
    <row r="4260" spans="2:3" ht="12.75">
      <c r="B4260" s="165"/>
      <c r="C4260" s="168"/>
    </row>
    <row r="4261" spans="2:3" ht="12.75">
      <c r="B4261" s="165"/>
      <c r="C4261" s="168"/>
    </row>
    <row r="4262" spans="2:3" ht="12.75">
      <c r="B4262" s="165"/>
      <c r="C4262" s="168"/>
    </row>
    <row r="4263" spans="2:3" ht="12.75">
      <c r="B4263" s="165"/>
      <c r="C4263" s="168"/>
    </row>
    <row r="4264" spans="2:3" ht="12.75">
      <c r="B4264" s="165"/>
      <c r="C4264" s="168"/>
    </row>
    <row r="4265" spans="2:3" ht="12.75">
      <c r="B4265" s="165"/>
      <c r="C4265" s="168"/>
    </row>
    <row r="4266" spans="2:3" ht="12.75">
      <c r="B4266" s="165"/>
      <c r="C4266" s="168"/>
    </row>
    <row r="4267" spans="2:3" ht="12.75">
      <c r="B4267" s="165"/>
      <c r="C4267" s="168"/>
    </row>
    <row r="4268" spans="2:3" ht="12.75">
      <c r="B4268" s="165"/>
      <c r="C4268" s="168"/>
    </row>
    <row r="4269" spans="2:3" ht="12.75">
      <c r="B4269" s="165"/>
      <c r="C4269" s="168"/>
    </row>
    <row r="4270" spans="2:3" ht="12.75">
      <c r="B4270" s="165"/>
      <c r="C4270" s="168"/>
    </row>
    <row r="4271" spans="2:3" ht="12.75">
      <c r="B4271" s="165"/>
      <c r="C4271" s="168"/>
    </row>
    <row r="4272" spans="2:3" ht="12.75">
      <c r="B4272" s="165"/>
      <c r="C4272" s="168"/>
    </row>
    <row r="4273" spans="2:3" ht="12.75">
      <c r="B4273" s="165"/>
      <c r="C4273" s="168"/>
    </row>
    <row r="4274" spans="2:3" ht="12.75">
      <c r="B4274" s="165"/>
      <c r="C4274" s="168"/>
    </row>
    <row r="4275" spans="2:3" ht="12.75">
      <c r="B4275" s="165"/>
      <c r="C4275" s="168"/>
    </row>
    <row r="4276" spans="2:3" ht="12.75">
      <c r="B4276" s="165"/>
      <c r="C4276" s="168"/>
    </row>
    <row r="4277" spans="2:3" ht="12.75">
      <c r="B4277" s="165"/>
      <c r="C4277" s="168"/>
    </row>
    <row r="4278" spans="2:3" ht="12.75">
      <c r="B4278" s="165"/>
      <c r="C4278" s="168"/>
    </row>
    <row r="4279" spans="2:3" ht="12.75">
      <c r="B4279" s="165"/>
      <c r="C4279" s="168"/>
    </row>
    <row r="4280" spans="2:3" ht="12.75">
      <c r="B4280" s="165"/>
      <c r="C4280" s="168"/>
    </row>
    <row r="4281" spans="2:3" ht="12.75">
      <c r="B4281" s="165"/>
      <c r="C4281" s="168"/>
    </row>
    <row r="4282" spans="2:3" ht="12.75">
      <c r="B4282" s="165"/>
      <c r="C4282" s="168"/>
    </row>
    <row r="4283" spans="2:3" ht="12.75">
      <c r="B4283" s="165"/>
      <c r="C4283" s="168"/>
    </row>
    <row r="4284" spans="2:3" ht="12.75">
      <c r="B4284" s="165"/>
      <c r="C4284" s="168"/>
    </row>
    <row r="4285" spans="2:3" ht="12.75">
      <c r="B4285" s="165"/>
      <c r="C4285" s="168"/>
    </row>
    <row r="4286" spans="2:3" ht="12.75">
      <c r="B4286" s="165"/>
      <c r="C4286" s="168"/>
    </row>
    <row r="4287" spans="2:3" ht="12.75">
      <c r="B4287" s="165"/>
      <c r="C4287" s="168"/>
    </row>
    <row r="4288" spans="2:3" ht="12.75">
      <c r="B4288" s="165"/>
      <c r="C4288" s="168"/>
    </row>
    <row r="4289" spans="2:3" ht="12.75">
      <c r="B4289" s="165"/>
      <c r="C4289" s="168"/>
    </row>
    <row r="4290" spans="2:3" ht="12.75">
      <c r="B4290" s="165"/>
      <c r="C4290" s="168"/>
    </row>
    <row r="4291" spans="2:3" ht="12.75">
      <c r="B4291" s="165"/>
      <c r="C4291" s="168"/>
    </row>
    <row r="4292" spans="2:3" ht="12.75">
      <c r="B4292" s="165"/>
      <c r="C4292" s="168"/>
    </row>
    <row r="4293" spans="2:3" ht="12.75">
      <c r="B4293" s="165"/>
      <c r="C4293" s="168"/>
    </row>
    <row r="4294" spans="2:3" ht="12.75">
      <c r="B4294" s="165"/>
      <c r="C4294" s="168"/>
    </row>
    <row r="4295" spans="2:3" ht="12.75">
      <c r="B4295" s="165"/>
      <c r="C4295" s="168"/>
    </row>
    <row r="4296" spans="2:3" ht="12.75">
      <c r="B4296" s="165"/>
      <c r="C4296" s="168"/>
    </row>
    <row r="4297" spans="2:3" ht="12.75">
      <c r="B4297" s="165"/>
      <c r="C4297" s="168"/>
    </row>
    <row r="4298" spans="2:3" ht="12.75">
      <c r="B4298" s="165"/>
      <c r="C4298" s="168"/>
    </row>
    <row r="4299" spans="2:3" ht="12.75">
      <c r="B4299" s="165"/>
      <c r="C4299" s="168"/>
    </row>
    <row r="4300" spans="2:3" ht="12.75">
      <c r="B4300" s="165"/>
      <c r="C4300" s="168"/>
    </row>
    <row r="4301" spans="2:3" ht="12.75">
      <c r="B4301" s="165"/>
      <c r="C4301" s="168"/>
    </row>
    <row r="4302" spans="2:3" ht="12.75">
      <c r="B4302" s="165"/>
      <c r="C4302" s="168"/>
    </row>
    <row r="4303" spans="2:3" ht="12.75">
      <c r="B4303" s="165"/>
      <c r="C4303" s="168"/>
    </row>
    <row r="4304" spans="2:3" ht="12.75">
      <c r="B4304" s="165"/>
      <c r="C4304" s="168"/>
    </row>
    <row r="4305" spans="2:3" ht="12.75">
      <c r="B4305" s="165"/>
      <c r="C4305" s="168"/>
    </row>
    <row r="4306" spans="2:3" ht="12.75">
      <c r="B4306" s="165"/>
      <c r="C4306" s="168"/>
    </row>
    <row r="4307" spans="2:3" ht="12.75">
      <c r="B4307" s="165"/>
      <c r="C4307" s="168"/>
    </row>
    <row r="4308" spans="2:3" ht="12.75">
      <c r="B4308" s="165"/>
      <c r="C4308" s="168"/>
    </row>
    <row r="4309" spans="2:3" ht="12.75">
      <c r="B4309" s="165"/>
      <c r="C4309" s="168"/>
    </row>
    <row r="4310" spans="2:3" ht="12.75">
      <c r="B4310" s="165"/>
      <c r="C4310" s="168"/>
    </row>
    <row r="4311" spans="2:3" ht="12.75">
      <c r="B4311" s="165"/>
      <c r="C4311" s="168"/>
    </row>
    <row r="4312" spans="2:3" ht="12.75">
      <c r="B4312" s="165"/>
      <c r="C4312" s="168"/>
    </row>
    <row r="4313" spans="2:3" ht="12.75">
      <c r="B4313" s="165"/>
      <c r="C4313" s="168"/>
    </row>
    <row r="4314" spans="2:3" ht="12.75">
      <c r="B4314" s="165"/>
      <c r="C4314" s="168"/>
    </row>
    <row r="4315" spans="2:3" ht="12.75">
      <c r="B4315" s="165"/>
      <c r="C4315" s="168"/>
    </row>
    <row r="4316" spans="2:3" ht="12.75">
      <c r="B4316" s="165"/>
      <c r="C4316" s="168"/>
    </row>
    <row r="4317" spans="2:3" ht="12.75">
      <c r="B4317" s="165"/>
      <c r="C4317" s="168"/>
    </row>
    <row r="4318" spans="2:3" ht="12.75">
      <c r="B4318" s="165"/>
      <c r="C4318" s="168"/>
    </row>
    <row r="4319" spans="2:3" ht="12.75">
      <c r="B4319" s="165"/>
      <c r="C4319" s="168"/>
    </row>
    <row r="4320" spans="2:3" ht="12.75">
      <c r="B4320" s="165"/>
      <c r="C4320" s="168"/>
    </row>
    <row r="4321" spans="2:3" ht="12.75">
      <c r="B4321" s="165"/>
      <c r="C4321" s="168"/>
    </row>
    <row r="4322" spans="2:3" ht="12.75">
      <c r="B4322" s="165"/>
      <c r="C4322" s="168"/>
    </row>
    <row r="4323" spans="2:3" ht="12.75">
      <c r="B4323" s="165"/>
      <c r="C4323" s="168"/>
    </row>
    <row r="4324" spans="2:3" ht="12.75">
      <c r="B4324" s="165"/>
      <c r="C4324" s="168"/>
    </row>
    <row r="4325" spans="2:3" ht="12.75">
      <c r="B4325" s="165"/>
      <c r="C4325" s="168"/>
    </row>
    <row r="4326" spans="2:3" ht="12.75">
      <c r="B4326" s="165"/>
      <c r="C4326" s="168"/>
    </row>
    <row r="4327" spans="2:3" ht="12.75">
      <c r="B4327" s="165"/>
      <c r="C4327" s="168"/>
    </row>
    <row r="4328" spans="2:3" ht="12.75">
      <c r="B4328" s="165"/>
      <c r="C4328" s="168"/>
    </row>
    <row r="4329" spans="2:3" ht="12.75">
      <c r="B4329" s="165"/>
      <c r="C4329" s="168"/>
    </row>
    <row r="4330" spans="2:3" ht="12.75">
      <c r="B4330" s="165"/>
      <c r="C4330" s="168"/>
    </row>
    <row r="4331" spans="2:3" ht="12.75">
      <c r="B4331" s="165"/>
      <c r="C4331" s="168"/>
    </row>
    <row r="4332" spans="2:3" ht="12.75">
      <c r="B4332" s="165"/>
      <c r="C4332" s="168"/>
    </row>
    <row r="4333" spans="2:3" ht="12.75">
      <c r="B4333" s="165"/>
      <c r="C4333" s="168"/>
    </row>
    <row r="4334" spans="2:3" ht="12.75">
      <c r="B4334" s="165"/>
      <c r="C4334" s="168"/>
    </row>
    <row r="4335" spans="2:3" ht="12.75">
      <c r="B4335" s="165"/>
      <c r="C4335" s="168"/>
    </row>
    <row r="4336" spans="2:3" ht="12.75">
      <c r="B4336" s="165"/>
      <c r="C4336" s="168"/>
    </row>
    <row r="4337" spans="2:3" ht="12.75">
      <c r="B4337" s="165"/>
      <c r="C4337" s="168"/>
    </row>
    <row r="4338" spans="2:3" ht="12.75">
      <c r="B4338" s="165"/>
      <c r="C4338" s="168"/>
    </row>
    <row r="4339" spans="2:3" ht="12.75">
      <c r="B4339" s="165"/>
      <c r="C4339" s="168"/>
    </row>
    <row r="4340" spans="2:3" ht="12.75">
      <c r="B4340" s="165"/>
      <c r="C4340" s="168"/>
    </row>
    <row r="4341" spans="2:3" ht="12.75">
      <c r="B4341" s="165"/>
      <c r="C4341" s="168"/>
    </row>
    <row r="4342" spans="2:3" ht="12.75">
      <c r="B4342" s="165"/>
      <c r="C4342" s="168"/>
    </row>
    <row r="4343" spans="2:3" ht="12.75">
      <c r="B4343" s="165"/>
      <c r="C4343" s="168"/>
    </row>
    <row r="4344" spans="2:3" ht="12.75">
      <c r="B4344" s="165"/>
      <c r="C4344" s="168"/>
    </row>
    <row r="4345" spans="2:3" ht="12.75">
      <c r="B4345" s="165"/>
      <c r="C4345" s="168"/>
    </row>
    <row r="4346" spans="2:3" ht="12.75">
      <c r="B4346" s="165"/>
      <c r="C4346" s="168"/>
    </row>
    <row r="4347" spans="2:3" ht="12.75">
      <c r="B4347" s="165"/>
      <c r="C4347" s="168"/>
    </row>
    <row r="4348" spans="2:3" ht="12.75">
      <c r="B4348" s="165"/>
      <c r="C4348" s="168"/>
    </row>
    <row r="4349" spans="2:3" ht="12.75">
      <c r="B4349" s="165"/>
      <c r="C4349" s="168"/>
    </row>
    <row r="4350" spans="2:3" ht="12.75">
      <c r="B4350" s="165"/>
      <c r="C4350" s="168"/>
    </row>
    <row r="4351" spans="2:3" ht="12.75">
      <c r="B4351" s="165"/>
      <c r="C4351" s="168"/>
    </row>
    <row r="4352" spans="2:3" ht="12.75">
      <c r="B4352" s="165"/>
      <c r="C4352" s="168"/>
    </row>
    <row r="4353" spans="2:3" ht="12.75">
      <c r="B4353" s="165"/>
      <c r="C4353" s="168"/>
    </row>
    <row r="4354" spans="2:3" ht="12.75">
      <c r="B4354" s="165"/>
      <c r="C4354" s="168"/>
    </row>
    <row r="4355" spans="2:3" ht="12.75">
      <c r="B4355" s="165"/>
      <c r="C4355" s="168"/>
    </row>
    <row r="4356" spans="2:3" ht="12.75">
      <c r="B4356" s="165"/>
      <c r="C4356" s="168"/>
    </row>
    <row r="4357" spans="2:3" ht="12.75">
      <c r="B4357" s="165"/>
      <c r="C4357" s="168"/>
    </row>
    <row r="4358" spans="2:3" ht="12.75">
      <c r="B4358" s="165"/>
      <c r="C4358" s="168"/>
    </row>
    <row r="4359" spans="2:3" ht="12.75">
      <c r="B4359" s="165"/>
      <c r="C4359" s="168"/>
    </row>
    <row r="4360" spans="2:3" ht="12.75">
      <c r="B4360" s="165"/>
      <c r="C4360" s="168"/>
    </row>
    <row r="4361" spans="2:3" ht="12.75">
      <c r="B4361" s="165"/>
      <c r="C4361" s="168"/>
    </row>
    <row r="4362" spans="2:3" ht="12.75">
      <c r="B4362" s="165"/>
      <c r="C4362" s="168"/>
    </row>
    <row r="4363" spans="2:3" ht="12.75">
      <c r="B4363" s="165"/>
      <c r="C4363" s="168"/>
    </row>
    <row r="4364" spans="2:3" ht="12.75">
      <c r="B4364" s="165"/>
      <c r="C4364" s="168"/>
    </row>
    <row r="4365" spans="2:3" ht="12.75">
      <c r="B4365" s="165"/>
      <c r="C4365" s="168"/>
    </row>
    <row r="4366" spans="2:3" ht="12.75">
      <c r="B4366" s="165"/>
      <c r="C4366" s="168"/>
    </row>
    <row r="4367" spans="2:3" ht="12.75">
      <c r="B4367" s="165"/>
      <c r="C4367" s="168"/>
    </row>
    <row r="4368" spans="2:3" ht="12.75">
      <c r="B4368" s="165"/>
      <c r="C4368" s="168"/>
    </row>
    <row r="4369" spans="2:3" ht="12.75">
      <c r="B4369" s="165"/>
      <c r="C4369" s="168"/>
    </row>
    <row r="4370" spans="2:3" ht="12.75">
      <c r="B4370" s="165"/>
      <c r="C4370" s="168"/>
    </row>
    <row r="4371" spans="2:3" ht="12.75">
      <c r="B4371" s="165"/>
      <c r="C4371" s="168"/>
    </row>
    <row r="4372" spans="2:3" ht="12.75">
      <c r="B4372" s="165"/>
      <c r="C4372" s="168"/>
    </row>
    <row r="4373" spans="2:3" ht="12.75">
      <c r="B4373" s="165"/>
      <c r="C4373" s="168"/>
    </row>
    <row r="4374" spans="2:3" ht="12.75">
      <c r="B4374" s="165"/>
      <c r="C4374" s="168"/>
    </row>
    <row r="4375" spans="2:3" ht="12.75">
      <c r="B4375" s="165"/>
      <c r="C4375" s="168"/>
    </row>
    <row r="4376" spans="2:3" ht="12.75">
      <c r="B4376" s="165"/>
      <c r="C4376" s="168"/>
    </row>
    <row r="4377" spans="2:3" ht="12.75">
      <c r="B4377" s="165"/>
      <c r="C4377" s="168"/>
    </row>
    <row r="4378" spans="2:3" ht="12.75">
      <c r="B4378" s="165"/>
      <c r="C4378" s="168"/>
    </row>
    <row r="4379" spans="2:3" ht="12.75">
      <c r="B4379" s="165"/>
      <c r="C4379" s="168"/>
    </row>
    <row r="4380" spans="2:3" ht="12.75">
      <c r="B4380" s="165"/>
      <c r="C4380" s="168"/>
    </row>
    <row r="4381" spans="2:3" ht="12.75">
      <c r="B4381" s="165"/>
      <c r="C4381" s="168"/>
    </row>
    <row r="4382" spans="2:3" ht="12.75">
      <c r="B4382" s="165"/>
      <c r="C4382" s="168"/>
    </row>
    <row r="4383" spans="2:3" ht="12.75">
      <c r="B4383" s="165"/>
      <c r="C4383" s="168"/>
    </row>
    <row r="4384" spans="2:3" ht="12.75">
      <c r="B4384" s="165"/>
      <c r="C4384" s="168"/>
    </row>
    <row r="4385" spans="2:3" ht="12.75">
      <c r="B4385" s="165"/>
      <c r="C4385" s="168"/>
    </row>
    <row r="4386" spans="2:3" ht="12.75">
      <c r="B4386" s="165"/>
      <c r="C4386" s="168"/>
    </row>
    <row r="4387" spans="2:3" ht="12.75">
      <c r="B4387" s="165"/>
      <c r="C4387" s="168"/>
    </row>
    <row r="4388" spans="2:3" ht="12.75">
      <c r="B4388" s="165"/>
      <c r="C4388" s="168"/>
    </row>
    <row r="4389" spans="2:3" ht="12.75">
      <c r="B4389" s="165"/>
      <c r="C4389" s="168"/>
    </row>
    <row r="4390" spans="2:3" ht="12.75">
      <c r="B4390" s="165"/>
      <c r="C4390" s="168"/>
    </row>
    <row r="4391" spans="2:3" ht="12.75">
      <c r="B4391" s="165"/>
      <c r="C4391" s="168"/>
    </row>
    <row r="4392" spans="2:3" ht="12.75">
      <c r="B4392" s="165"/>
      <c r="C4392" s="168"/>
    </row>
    <row r="4393" spans="2:3" ht="12.75">
      <c r="B4393" s="165"/>
      <c r="C4393" s="168"/>
    </row>
    <row r="4394" spans="2:3" ht="12.75">
      <c r="B4394" s="165"/>
      <c r="C4394" s="168"/>
    </row>
    <row r="4395" spans="2:3" ht="12.75">
      <c r="B4395" s="165"/>
      <c r="C4395" s="168"/>
    </row>
    <row r="4396" spans="2:3" ht="12.75">
      <c r="B4396" s="165"/>
      <c r="C4396" s="168"/>
    </row>
    <row r="4397" spans="2:3" ht="12.75">
      <c r="B4397" s="165"/>
      <c r="C4397" s="168"/>
    </row>
    <row r="4398" spans="2:3" ht="12.75">
      <c r="B4398" s="165"/>
      <c r="C4398" s="168"/>
    </row>
    <row r="4399" spans="2:3" ht="12.75">
      <c r="B4399" s="165"/>
      <c r="C4399" s="168"/>
    </row>
    <row r="4400" spans="2:3" ht="12.75">
      <c r="B4400" s="165"/>
      <c r="C4400" s="168"/>
    </row>
    <row r="4401" spans="2:3" ht="12.75">
      <c r="B4401" s="165"/>
      <c r="C4401" s="168"/>
    </row>
    <row r="4402" spans="2:3" ht="12.75">
      <c r="B4402" s="165"/>
      <c r="C4402" s="168"/>
    </row>
    <row r="4403" spans="2:3" ht="12.75">
      <c r="B4403" s="165"/>
      <c r="C4403" s="168"/>
    </row>
    <row r="4404" spans="2:3" ht="12.75">
      <c r="B4404" s="165"/>
      <c r="C4404" s="168"/>
    </row>
    <row r="4405" spans="2:3" ht="12.75">
      <c r="B4405" s="165"/>
      <c r="C4405" s="168"/>
    </row>
    <row r="4406" spans="2:3" ht="12.75">
      <c r="B4406" s="165"/>
      <c r="C4406" s="168"/>
    </row>
    <row r="4407" spans="2:3" ht="12.75">
      <c r="B4407" s="165"/>
      <c r="C4407" s="168"/>
    </row>
    <row r="4408" spans="2:3" ht="12.75">
      <c r="B4408" s="165"/>
      <c r="C4408" s="168"/>
    </row>
    <row r="4409" spans="2:3" ht="12.75">
      <c r="B4409" s="165"/>
      <c r="C4409" s="168"/>
    </row>
    <row r="4410" spans="2:3" ht="12.75">
      <c r="B4410" s="165"/>
      <c r="C4410" s="168"/>
    </row>
    <row r="4411" spans="2:3" ht="12.75">
      <c r="B4411" s="165"/>
      <c r="C4411" s="168"/>
    </row>
    <row r="4412" spans="2:3" ht="12.75">
      <c r="B4412" s="165"/>
      <c r="C4412" s="168"/>
    </row>
    <row r="4413" spans="2:3" ht="12.75">
      <c r="B4413" s="165"/>
      <c r="C4413" s="168"/>
    </row>
    <row r="4414" spans="2:3" ht="12.75">
      <c r="B4414" s="165"/>
      <c r="C4414" s="168"/>
    </row>
    <row r="4415" spans="2:3" ht="12.75">
      <c r="B4415" s="165"/>
      <c r="C4415" s="168"/>
    </row>
    <row r="4416" spans="2:3" ht="12.75">
      <c r="B4416" s="165"/>
      <c r="C4416" s="168"/>
    </row>
    <row r="4417" spans="2:3" ht="12.75">
      <c r="B4417" s="165"/>
      <c r="C4417" s="168"/>
    </row>
    <row r="4418" spans="2:3" ht="12.75">
      <c r="B4418" s="165"/>
      <c r="C4418" s="168"/>
    </row>
    <row r="4419" spans="2:3" ht="12.75">
      <c r="B4419" s="165"/>
      <c r="C4419" s="168"/>
    </row>
    <row r="4420" spans="2:3" ht="12.75">
      <c r="B4420" s="165"/>
      <c r="C4420" s="168"/>
    </row>
    <row r="4421" spans="2:3" ht="12.75">
      <c r="B4421" s="165"/>
      <c r="C4421" s="168"/>
    </row>
    <row r="4422" spans="2:3" ht="12.75">
      <c r="B4422" s="165"/>
      <c r="C4422" s="168"/>
    </row>
    <row r="4423" spans="2:3" ht="12.75">
      <c r="B4423" s="165"/>
      <c r="C4423" s="168"/>
    </row>
    <row r="4424" spans="2:3" ht="12.75">
      <c r="B4424" s="165"/>
      <c r="C4424" s="168"/>
    </row>
    <row r="4425" spans="2:3" ht="12.75">
      <c r="B4425" s="165"/>
      <c r="C4425" s="168"/>
    </row>
    <row r="4426" spans="2:3" ht="12.75">
      <c r="B4426" s="165"/>
      <c r="C4426" s="168"/>
    </row>
    <row r="4427" spans="2:3" ht="12.75">
      <c r="B4427" s="165"/>
      <c r="C4427" s="168"/>
    </row>
    <row r="4428" spans="2:3" ht="12.75">
      <c r="B4428" s="165"/>
      <c r="C4428" s="168"/>
    </row>
    <row r="4429" spans="2:3" ht="12.75">
      <c r="B4429" s="165"/>
      <c r="C4429" s="168"/>
    </row>
    <row r="4430" spans="2:3" ht="12.75">
      <c r="B4430" s="165"/>
      <c r="C4430" s="168"/>
    </row>
    <row r="4431" spans="2:3" ht="12.75">
      <c r="B4431" s="165"/>
      <c r="C4431" s="168"/>
    </row>
    <row r="4432" spans="2:3" ht="12.75">
      <c r="B4432" s="165"/>
      <c r="C4432" s="168"/>
    </row>
    <row r="4433" spans="2:3" ht="12.75">
      <c r="B4433" s="165"/>
      <c r="C4433" s="168"/>
    </row>
    <row r="4434" spans="2:3" ht="12.75">
      <c r="B4434" s="165"/>
      <c r="C4434" s="168"/>
    </row>
    <row r="4435" spans="2:3" ht="12.75">
      <c r="B4435" s="165"/>
      <c r="C4435" s="168"/>
    </row>
    <row r="4436" spans="2:3" ht="12.75">
      <c r="B4436" s="165"/>
      <c r="C4436" s="168"/>
    </row>
    <row r="4437" spans="2:3" ht="12.75">
      <c r="B4437" s="165"/>
      <c r="C4437" s="168"/>
    </row>
    <row r="4438" spans="2:3" ht="12.75">
      <c r="B4438" s="165"/>
      <c r="C4438" s="168"/>
    </row>
    <row r="4439" spans="2:3" ht="12.75">
      <c r="B4439" s="165"/>
      <c r="C4439" s="168"/>
    </row>
    <row r="4440" spans="2:3" ht="12.75">
      <c r="B4440" s="165"/>
      <c r="C4440" s="168"/>
    </row>
    <row r="4441" spans="2:3" ht="12.75">
      <c r="B4441" s="165"/>
      <c r="C4441" s="168"/>
    </row>
    <row r="4442" spans="2:3" ht="12.75">
      <c r="B4442" s="165"/>
      <c r="C4442" s="168"/>
    </row>
    <row r="4443" spans="2:3" ht="12.75">
      <c r="B4443" s="165"/>
      <c r="C4443" s="168"/>
    </row>
    <row r="4444" spans="2:3" ht="12.75">
      <c r="B4444" s="165"/>
      <c r="C4444" s="168"/>
    </row>
    <row r="4445" spans="2:3" ht="12.75">
      <c r="B4445" s="165"/>
      <c r="C4445" s="168"/>
    </row>
    <row r="4446" spans="2:3" ht="12.75">
      <c r="B4446" s="165"/>
      <c r="C4446" s="168"/>
    </row>
    <row r="4447" spans="2:3" ht="12.75">
      <c r="B4447" s="165"/>
      <c r="C4447" s="168"/>
    </row>
    <row r="4448" spans="2:3" ht="12.75">
      <c r="B4448" s="165"/>
      <c r="C4448" s="168"/>
    </row>
    <row r="4449" spans="2:3" ht="12.75">
      <c r="B4449" s="165"/>
      <c r="C4449" s="168"/>
    </row>
    <row r="4450" spans="2:3" ht="12.75">
      <c r="B4450" s="165"/>
      <c r="C4450" s="168"/>
    </row>
    <row r="4451" spans="2:3" ht="12.75">
      <c r="B4451" s="165"/>
      <c r="C4451" s="168"/>
    </row>
    <row r="4452" spans="2:3" ht="12.75">
      <c r="B4452" s="165"/>
      <c r="C4452" s="168"/>
    </row>
    <row r="4453" spans="2:3" ht="12.75">
      <c r="B4453" s="165"/>
      <c r="C4453" s="168"/>
    </row>
    <row r="4454" spans="2:3" ht="12.75">
      <c r="B4454" s="165"/>
      <c r="C4454" s="168"/>
    </row>
    <row r="4455" spans="2:3" ht="12.75">
      <c r="B4455" s="165"/>
      <c r="C4455" s="168"/>
    </row>
    <row r="4456" spans="2:3" ht="12.75">
      <c r="B4456" s="165"/>
      <c r="C4456" s="168"/>
    </row>
    <row r="4457" spans="2:3" ht="12.75">
      <c r="B4457" s="165"/>
      <c r="C4457" s="168"/>
    </row>
    <row r="4458" spans="2:3" ht="12.75">
      <c r="B4458" s="165"/>
      <c r="C4458" s="168"/>
    </row>
    <row r="4459" spans="2:3" ht="12.75">
      <c r="B4459" s="165"/>
      <c r="C4459" s="168"/>
    </row>
    <row r="4460" spans="2:3" ht="12.75">
      <c r="B4460" s="165"/>
      <c r="C4460" s="168"/>
    </row>
    <row r="4461" spans="2:3" ht="12.75">
      <c r="B4461" s="165"/>
      <c r="C4461" s="168"/>
    </row>
    <row r="4462" spans="2:3" ht="12.75">
      <c r="B4462" s="165"/>
      <c r="C4462" s="168"/>
    </row>
    <row r="4463" spans="2:3" ht="12.75">
      <c r="B4463" s="165"/>
      <c r="C4463" s="168"/>
    </row>
    <row r="4464" spans="2:3" ht="12.75">
      <c r="B4464" s="165"/>
      <c r="C4464" s="168"/>
    </row>
    <row r="4465" spans="2:3" ht="12.75">
      <c r="B4465" s="165"/>
      <c r="C4465" s="168"/>
    </row>
    <row r="4466" spans="2:3" ht="12.75">
      <c r="B4466" s="165"/>
      <c r="C4466" s="168"/>
    </row>
    <row r="4467" spans="2:3" ht="12.75">
      <c r="B4467" s="165"/>
      <c r="C4467" s="168"/>
    </row>
    <row r="4468" spans="2:3" ht="12.75">
      <c r="B4468" s="165"/>
      <c r="C4468" s="168"/>
    </row>
    <row r="4469" spans="2:3" ht="12.75">
      <c r="B4469" s="165"/>
      <c r="C4469" s="168"/>
    </row>
    <row r="4470" spans="2:3" ht="12.75">
      <c r="B4470" s="165"/>
      <c r="C4470" s="168"/>
    </row>
    <row r="4471" spans="2:3" ht="12.75">
      <c r="B4471" s="165"/>
      <c r="C4471" s="168"/>
    </row>
    <row r="4472" spans="2:3" ht="12.75">
      <c r="B4472" s="165"/>
      <c r="C4472" s="168"/>
    </row>
    <row r="4473" spans="2:3" ht="12.75">
      <c r="B4473" s="165"/>
      <c r="C4473" s="168"/>
    </row>
    <row r="4474" spans="2:3" ht="12.75">
      <c r="B4474" s="165"/>
      <c r="C4474" s="168"/>
    </row>
    <row r="4475" spans="2:3" ht="12.75">
      <c r="B4475" s="165"/>
      <c r="C4475" s="168"/>
    </row>
    <row r="4476" spans="2:3" ht="12.75">
      <c r="B4476" s="165"/>
      <c r="C4476" s="168"/>
    </row>
    <row r="4477" spans="2:3" ht="12.75">
      <c r="B4477" s="165"/>
      <c r="C4477" s="168"/>
    </row>
    <row r="4478" spans="2:3" ht="12.75">
      <c r="B4478" s="165"/>
      <c r="C4478" s="168"/>
    </row>
    <row r="4479" spans="2:3" ht="12.75">
      <c r="B4479" s="165"/>
      <c r="C4479" s="168"/>
    </row>
    <row r="4480" spans="2:3" ht="12.75">
      <c r="B4480" s="165"/>
      <c r="C4480" s="168"/>
    </row>
    <row r="4481" spans="2:3" ht="12.75">
      <c r="B4481" s="165"/>
      <c r="C4481" s="168"/>
    </row>
    <row r="4482" spans="2:3" ht="12.75">
      <c r="B4482" s="165"/>
      <c r="C4482" s="168"/>
    </row>
    <row r="4483" spans="2:3" ht="12.75">
      <c r="B4483" s="165"/>
      <c r="C4483" s="168"/>
    </row>
    <row r="4484" spans="2:3" ht="12.75">
      <c r="B4484" s="165"/>
      <c r="C4484" s="168"/>
    </row>
    <row r="4485" spans="2:3" ht="12.75">
      <c r="B4485" s="165"/>
      <c r="C4485" s="168"/>
    </row>
    <row r="4486" spans="2:3" ht="12.75">
      <c r="B4486" s="165"/>
      <c r="C4486" s="168"/>
    </row>
    <row r="4487" spans="2:3" ht="12.75">
      <c r="B4487" s="165"/>
      <c r="C4487" s="168"/>
    </row>
    <row r="4488" spans="2:3" ht="12.75">
      <c r="B4488" s="165"/>
      <c r="C4488" s="168"/>
    </row>
    <row r="4489" spans="2:3" ht="12.75">
      <c r="B4489" s="165"/>
      <c r="C4489" s="168"/>
    </row>
    <row r="4490" spans="2:3" ht="12.75">
      <c r="B4490" s="165"/>
      <c r="C4490" s="168"/>
    </row>
    <row r="4491" spans="2:3" ht="12.75">
      <c r="B4491" s="165"/>
      <c r="C4491" s="168"/>
    </row>
    <row r="4492" spans="2:3" ht="12.75">
      <c r="B4492" s="165"/>
      <c r="C4492" s="168"/>
    </row>
    <row r="4493" spans="2:3" ht="12.75">
      <c r="B4493" s="165"/>
      <c r="C4493" s="168"/>
    </row>
    <row r="4494" spans="2:3" ht="12.75">
      <c r="B4494" s="165"/>
      <c r="C4494" s="168"/>
    </row>
    <row r="4495" spans="2:3" ht="12.75">
      <c r="B4495" s="165"/>
      <c r="C4495" s="168"/>
    </row>
    <row r="4496" spans="2:3" ht="12.75">
      <c r="B4496" s="165"/>
      <c r="C4496" s="168"/>
    </row>
    <row r="4497" spans="2:3" ht="12.75">
      <c r="B4497" s="165"/>
      <c r="C4497" s="168"/>
    </row>
    <row r="4498" spans="2:3" ht="12.75">
      <c r="B4498" s="165"/>
      <c r="C4498" s="168"/>
    </row>
    <row r="4499" spans="2:3" ht="12.75">
      <c r="B4499" s="165"/>
      <c r="C4499" s="168"/>
    </row>
    <row r="4500" spans="2:3" ht="12.75">
      <c r="B4500" s="165"/>
      <c r="C4500" s="168"/>
    </row>
    <row r="4501" spans="2:3" ht="12.75">
      <c r="B4501" s="165"/>
      <c r="C4501" s="168"/>
    </row>
    <row r="4502" spans="2:3" ht="12.75">
      <c r="B4502" s="165"/>
      <c r="C4502" s="168"/>
    </row>
    <row r="4503" spans="2:3" ht="12.75">
      <c r="B4503" s="165"/>
      <c r="C4503" s="168"/>
    </row>
    <row r="4504" spans="2:3" ht="12.75">
      <c r="B4504" s="165"/>
      <c r="C4504" s="168"/>
    </row>
    <row r="4505" spans="2:3" ht="12.75">
      <c r="B4505" s="165"/>
      <c r="C4505" s="168"/>
    </row>
    <row r="4506" spans="2:3" ht="12.75">
      <c r="B4506" s="165"/>
      <c r="C4506" s="168"/>
    </row>
    <row r="4507" spans="2:3" ht="12.75">
      <c r="B4507" s="165"/>
      <c r="C4507" s="168"/>
    </row>
    <row r="4508" spans="2:3" ht="12.75">
      <c r="B4508" s="165"/>
      <c r="C4508" s="168"/>
    </row>
    <row r="4509" spans="2:3" ht="12.75">
      <c r="B4509" s="165"/>
      <c r="C4509" s="168"/>
    </row>
    <row r="4510" spans="2:3" ht="12.75">
      <c r="B4510" s="165"/>
      <c r="C4510" s="168"/>
    </row>
    <row r="4511" spans="2:3" ht="12.75">
      <c r="B4511" s="165"/>
      <c r="C4511" s="168"/>
    </row>
    <row r="4512" spans="2:3" ht="12.75">
      <c r="B4512" s="165"/>
      <c r="C4512" s="168"/>
    </row>
    <row r="4513" spans="2:3" ht="12.75">
      <c r="B4513" s="165"/>
      <c r="C4513" s="168"/>
    </row>
    <row r="4514" spans="2:3" ht="12.75">
      <c r="B4514" s="165"/>
      <c r="C4514" s="168"/>
    </row>
    <row r="4515" spans="2:3" ht="12.75">
      <c r="B4515" s="165"/>
      <c r="C4515" s="168"/>
    </row>
    <row r="4516" spans="2:3" ht="12.75">
      <c r="B4516" s="165"/>
      <c r="C4516" s="168"/>
    </row>
    <row r="4517" spans="2:3" ht="12.75">
      <c r="B4517" s="165"/>
      <c r="C4517" s="168"/>
    </row>
    <row r="4518" spans="2:3" ht="12.75">
      <c r="B4518" s="165"/>
      <c r="C4518" s="168"/>
    </row>
    <row r="4519" spans="2:3" ht="12.75">
      <c r="B4519" s="165"/>
      <c r="C4519" s="168"/>
    </row>
    <row r="4520" spans="2:3" ht="12.75">
      <c r="B4520" s="165"/>
      <c r="C4520" s="168"/>
    </row>
    <row r="4521" spans="2:3" ht="12.75">
      <c r="B4521" s="165"/>
      <c r="C4521" s="168"/>
    </row>
    <row r="4522" spans="2:3" ht="12.75">
      <c r="B4522" s="165"/>
      <c r="C4522" s="168"/>
    </row>
    <row r="4523" spans="2:3" ht="12.75">
      <c r="B4523" s="165"/>
      <c r="C4523" s="168"/>
    </row>
    <row r="4524" spans="2:3" ht="12.75">
      <c r="B4524" s="165"/>
      <c r="C4524" s="168"/>
    </row>
    <row r="4525" spans="2:3" ht="12.75">
      <c r="B4525" s="165"/>
      <c r="C4525" s="168"/>
    </row>
    <row r="4526" spans="2:3" ht="12.75">
      <c r="B4526" s="165"/>
      <c r="C4526" s="168"/>
    </row>
    <row r="4527" spans="2:3" ht="12.75">
      <c r="B4527" s="165"/>
      <c r="C4527" s="168"/>
    </row>
    <row r="4528" spans="2:3" ht="12.75">
      <c r="B4528" s="165"/>
      <c r="C4528" s="168"/>
    </row>
    <row r="4529" spans="2:3" ht="12.75">
      <c r="B4529" s="165"/>
      <c r="C4529" s="168"/>
    </row>
    <row r="4530" spans="2:3" ht="12.75">
      <c r="B4530" s="165"/>
      <c r="C4530" s="168"/>
    </row>
    <row r="4531" spans="2:3" ht="12.75">
      <c r="B4531" s="165"/>
      <c r="C4531" s="168"/>
    </row>
    <row r="4532" spans="2:3" ht="12.75">
      <c r="B4532" s="165"/>
      <c r="C4532" s="168"/>
    </row>
    <row r="4533" spans="2:3" ht="12.75">
      <c r="B4533" s="165"/>
      <c r="C4533" s="168"/>
    </row>
    <row r="4534" spans="2:3" ht="12.75">
      <c r="B4534" s="165"/>
      <c r="C4534" s="168"/>
    </row>
    <row r="4535" spans="2:3" ht="12.75">
      <c r="B4535" s="165"/>
      <c r="C4535" s="168"/>
    </row>
    <row r="4536" spans="2:3" ht="12.75">
      <c r="B4536" s="165"/>
      <c r="C4536" s="168"/>
    </row>
    <row r="4537" spans="2:3" ht="12.75">
      <c r="B4537" s="165"/>
      <c r="C4537" s="168"/>
    </row>
    <row r="4538" spans="2:3" ht="12.75">
      <c r="B4538" s="165"/>
      <c r="C4538" s="168"/>
    </row>
    <row r="4539" spans="2:3" ht="12.75">
      <c r="B4539" s="165"/>
      <c r="C4539" s="168"/>
    </row>
    <row r="4540" spans="2:3" ht="12.75">
      <c r="B4540" s="165"/>
      <c r="C4540" s="168"/>
    </row>
    <row r="4541" spans="2:3" ht="12.75">
      <c r="B4541" s="165"/>
      <c r="C4541" s="168"/>
    </row>
    <row r="4542" spans="2:3" ht="12.75">
      <c r="B4542" s="165"/>
      <c r="C4542" s="168"/>
    </row>
    <row r="4543" spans="2:3" ht="12.75">
      <c r="B4543" s="165"/>
      <c r="C4543" s="168"/>
    </row>
    <row r="4544" spans="2:3" ht="12.75">
      <c r="B4544" s="165"/>
      <c r="C4544" s="168"/>
    </row>
    <row r="4545" spans="2:3" ht="12.75">
      <c r="B4545" s="165"/>
      <c r="C4545" s="168"/>
    </row>
    <row r="4546" spans="2:3" ht="12.75">
      <c r="B4546" s="165"/>
      <c r="C4546" s="168"/>
    </row>
    <row r="4547" spans="2:3" ht="12.75">
      <c r="B4547" s="165"/>
      <c r="C4547" s="168"/>
    </row>
    <row r="4548" spans="2:3" ht="12.75">
      <c r="B4548" s="165"/>
      <c r="C4548" s="168"/>
    </row>
    <row r="4549" spans="2:3" ht="12.75">
      <c r="B4549" s="165"/>
      <c r="C4549" s="168"/>
    </row>
    <row r="4550" spans="2:3" ht="12.75">
      <c r="B4550" s="165"/>
      <c r="C4550" s="168"/>
    </row>
    <row r="4551" spans="2:3" ht="12.75">
      <c r="B4551" s="165"/>
      <c r="C4551" s="168"/>
    </row>
    <row r="4552" spans="2:3" ht="12.75">
      <c r="B4552" s="165"/>
      <c r="C4552" s="168"/>
    </row>
    <row r="4553" spans="2:3" ht="12.75">
      <c r="B4553" s="165"/>
      <c r="C4553" s="168"/>
    </row>
    <row r="4554" spans="2:3" ht="12.75">
      <c r="B4554" s="165"/>
      <c r="C4554" s="168"/>
    </row>
    <row r="4555" spans="2:3" ht="12.75">
      <c r="B4555" s="165"/>
      <c r="C4555" s="168"/>
    </row>
    <row r="4556" spans="2:3" ht="12.75">
      <c r="B4556" s="165"/>
      <c r="C4556" s="168"/>
    </row>
    <row r="4557" spans="2:3" ht="12.75">
      <c r="B4557" s="165"/>
      <c r="C4557" s="168"/>
    </row>
    <row r="4558" spans="2:3" ht="12.75">
      <c r="B4558" s="165"/>
      <c r="C4558" s="168"/>
    </row>
    <row r="4559" spans="2:3" ht="12.75">
      <c r="B4559" s="165"/>
      <c r="C4559" s="168"/>
    </row>
    <row r="4560" spans="2:3" ht="12.75">
      <c r="B4560" s="165"/>
      <c r="C4560" s="168"/>
    </row>
    <row r="4561" spans="2:3" ht="12.75">
      <c r="B4561" s="165"/>
      <c r="C4561" s="168"/>
    </row>
    <row r="4562" spans="2:3" ht="12.75">
      <c r="B4562" s="165"/>
      <c r="C4562" s="168"/>
    </row>
    <row r="4563" spans="2:3" ht="12.75">
      <c r="B4563" s="165"/>
      <c r="C4563" s="168"/>
    </row>
    <row r="4564" spans="2:3" ht="12.75">
      <c r="B4564" s="165"/>
      <c r="C4564" s="168"/>
    </row>
    <row r="4565" spans="2:3" ht="12.75">
      <c r="B4565" s="165"/>
      <c r="C4565" s="168"/>
    </row>
    <row r="4566" spans="2:3" ht="12.75">
      <c r="B4566" s="165"/>
      <c r="C4566" s="168"/>
    </row>
    <row r="4567" spans="2:3" ht="12.75">
      <c r="B4567" s="165"/>
      <c r="C4567" s="168"/>
    </row>
    <row r="4568" spans="2:3" ht="12.75">
      <c r="B4568" s="165"/>
      <c r="C4568" s="168"/>
    </row>
    <row r="4569" spans="2:3" ht="12.75">
      <c r="B4569" s="165"/>
      <c r="C4569" s="168"/>
    </row>
    <row r="4570" spans="2:3" ht="12.75">
      <c r="B4570" s="165"/>
      <c r="C4570" s="168"/>
    </row>
    <row r="4571" spans="2:3" ht="12.75">
      <c r="B4571" s="165"/>
      <c r="C4571" s="168"/>
    </row>
    <row r="4572" spans="2:3" ht="12.75">
      <c r="B4572" s="165"/>
      <c r="C4572" s="168"/>
    </row>
    <row r="4573" spans="2:3" ht="12.75">
      <c r="B4573" s="165"/>
      <c r="C4573" s="168"/>
    </row>
    <row r="4574" spans="2:3" ht="12.75">
      <c r="B4574" s="165"/>
      <c r="C4574" s="168"/>
    </row>
    <row r="4575" spans="2:3" ht="12.75">
      <c r="B4575" s="165"/>
      <c r="C4575" s="168"/>
    </row>
    <row r="4576" spans="2:3" ht="12.75">
      <c r="B4576" s="165"/>
      <c r="C4576" s="168"/>
    </row>
    <row r="4577" spans="2:3" ht="12.75">
      <c r="B4577" s="165"/>
      <c r="C4577" s="168"/>
    </row>
    <row r="4578" spans="2:3" ht="12.75">
      <c r="B4578" s="165"/>
      <c r="C4578" s="168"/>
    </row>
    <row r="4579" spans="2:3" ht="12.75">
      <c r="B4579" s="165"/>
      <c r="C4579" s="168"/>
    </row>
    <row r="4580" spans="2:3" ht="12.75">
      <c r="B4580" s="165"/>
      <c r="C4580" s="168"/>
    </row>
    <row r="4581" spans="2:3" ht="12.75">
      <c r="B4581" s="165"/>
      <c r="C4581" s="168"/>
    </row>
    <row r="4582" spans="2:3" ht="12.75">
      <c r="B4582" s="165"/>
      <c r="C4582" s="168"/>
    </row>
    <row r="4583" spans="2:3" ht="12.75">
      <c r="B4583" s="165"/>
      <c r="C4583" s="168"/>
    </row>
    <row r="4584" spans="2:3" ht="12.75">
      <c r="B4584" s="165"/>
      <c r="C4584" s="168"/>
    </row>
    <row r="4585" spans="2:3" ht="12.75">
      <c r="B4585" s="165"/>
      <c r="C4585" s="168"/>
    </row>
    <row r="4586" spans="2:3" ht="12.75">
      <c r="B4586" s="165"/>
      <c r="C4586" s="168"/>
    </row>
    <row r="4587" spans="2:3" ht="12.75">
      <c r="B4587" s="165"/>
      <c r="C4587" s="168"/>
    </row>
    <row r="4588" spans="2:3" ht="12.75">
      <c r="B4588" s="165"/>
      <c r="C4588" s="168"/>
    </row>
    <row r="4589" spans="2:3" ht="12.75">
      <c r="B4589" s="165"/>
      <c r="C4589" s="168"/>
    </row>
    <row r="4590" spans="2:3" ht="12.75">
      <c r="B4590" s="165"/>
      <c r="C4590" s="168"/>
    </row>
    <row r="4591" spans="2:3" ht="12.75">
      <c r="B4591" s="165"/>
      <c r="C4591" s="168"/>
    </row>
    <row r="4592" spans="2:3" ht="12.75">
      <c r="B4592" s="165"/>
      <c r="C4592" s="168"/>
    </row>
    <row r="4593" spans="2:3" ht="12.75">
      <c r="B4593" s="165"/>
      <c r="C4593" s="168"/>
    </row>
    <row r="4594" spans="2:3" ht="12.75">
      <c r="B4594" s="165"/>
      <c r="C4594" s="168"/>
    </row>
    <row r="4595" spans="2:3" ht="12.75">
      <c r="B4595" s="165"/>
      <c r="C4595" s="168"/>
    </row>
    <row r="4596" spans="2:3" ht="12.75">
      <c r="B4596" s="165"/>
      <c r="C4596" s="168"/>
    </row>
    <row r="4597" spans="2:3" ht="12.75">
      <c r="B4597" s="165"/>
      <c r="C4597" s="168"/>
    </row>
    <row r="4598" spans="2:3" ht="12.75">
      <c r="B4598" s="165"/>
      <c r="C4598" s="168"/>
    </row>
    <row r="4599" spans="2:3" ht="12.75">
      <c r="B4599" s="165"/>
      <c r="C4599" s="168"/>
    </row>
    <row r="4600" spans="2:3" ht="12.75">
      <c r="B4600" s="165"/>
      <c r="C4600" s="168"/>
    </row>
    <row r="4601" spans="2:3" ht="12.75">
      <c r="B4601" s="165"/>
      <c r="C4601" s="168"/>
    </row>
    <row r="4602" spans="2:3" ht="12.75">
      <c r="B4602" s="165"/>
      <c r="C4602" s="168"/>
    </row>
    <row r="4603" spans="2:3" ht="12.75">
      <c r="B4603" s="165"/>
      <c r="C4603" s="168"/>
    </row>
    <row r="4604" spans="2:3" ht="12.75">
      <c r="B4604" s="165"/>
      <c r="C4604" s="168"/>
    </row>
    <row r="4605" spans="2:3" ht="12.75">
      <c r="B4605" s="165"/>
      <c r="C4605" s="168"/>
    </row>
    <row r="4606" spans="2:3" ht="12.75">
      <c r="B4606" s="165"/>
      <c r="C4606" s="168"/>
    </row>
    <row r="4607" spans="2:3" ht="12.75">
      <c r="B4607" s="165"/>
      <c r="C4607" s="168"/>
    </row>
    <row r="4608" spans="2:3" ht="12.75">
      <c r="B4608" s="165"/>
      <c r="C4608" s="168"/>
    </row>
    <row r="4609" spans="2:3" ht="12.75">
      <c r="B4609" s="165"/>
      <c r="C4609" s="168"/>
    </row>
    <row r="4610" spans="2:3" ht="12.75">
      <c r="B4610" s="165"/>
      <c r="C4610" s="168"/>
    </row>
    <row r="4611" spans="2:3" ht="12.75">
      <c r="B4611" s="165"/>
      <c r="C4611" s="168"/>
    </row>
    <row r="4612" spans="2:3" ht="12.75">
      <c r="B4612" s="165"/>
      <c r="C4612" s="168"/>
    </row>
    <row r="4613" spans="2:3" ht="12.75">
      <c r="B4613" s="165"/>
      <c r="C4613" s="168"/>
    </row>
    <row r="4614" spans="2:3" ht="12.75">
      <c r="B4614" s="165"/>
      <c r="C4614" s="168"/>
    </row>
    <row r="4615" spans="2:3" ht="12.75">
      <c r="B4615" s="165"/>
      <c r="C4615" s="168"/>
    </row>
    <row r="4616" spans="2:3" ht="12.75">
      <c r="B4616" s="165"/>
      <c r="C4616" s="168"/>
    </row>
    <row r="4617" spans="2:3" ht="12.75">
      <c r="B4617" s="165"/>
      <c r="C4617" s="168"/>
    </row>
    <row r="4618" spans="2:3" ht="12.75">
      <c r="B4618" s="165"/>
      <c r="C4618" s="168"/>
    </row>
    <row r="4619" spans="2:3" ht="12.75">
      <c r="B4619" s="165"/>
      <c r="C4619" s="168"/>
    </row>
  </sheetData>
  <sheetProtection/>
  <mergeCells count="17">
    <mergeCell ref="K3:K4"/>
    <mergeCell ref="L3:L4"/>
    <mergeCell ref="J1:J4"/>
    <mergeCell ref="B28:C28"/>
    <mergeCell ref="B3:B4"/>
    <mergeCell ref="C3:C4"/>
    <mergeCell ref="D1:D4"/>
    <mergeCell ref="E1:H2"/>
    <mergeCell ref="B5:C9"/>
    <mergeCell ref="K1:L2"/>
    <mergeCell ref="A1:A4"/>
    <mergeCell ref="B10:C10"/>
    <mergeCell ref="B22:C22"/>
    <mergeCell ref="B1:C2"/>
    <mergeCell ref="I1:I4"/>
    <mergeCell ref="E3:E4"/>
    <mergeCell ref="F3:H3"/>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31" max="14" man="1"/>
  </rowBreaks>
</worksheet>
</file>

<file path=xl/worksheets/sheet17.xml><?xml version="1.0" encoding="utf-8"?>
<worksheet xmlns="http://schemas.openxmlformats.org/spreadsheetml/2006/main" xmlns:r="http://schemas.openxmlformats.org/officeDocument/2006/relationships">
  <sheetPr>
    <tabColor theme="0"/>
  </sheetPr>
  <dimension ref="A1:P40"/>
  <sheetViews>
    <sheetView showGridLines="0" zoomScale="90" zoomScaleNormal="90" zoomScalePageLayoutView="0" workbookViewId="0" topLeftCell="A1">
      <selection activeCell="K1" sqref="K1:L2"/>
    </sheetView>
  </sheetViews>
  <sheetFormatPr defaultColWidth="9.140625" defaultRowHeight="12.75"/>
  <cols>
    <col min="1" max="1" width="10.57421875" style="70" customWidth="1"/>
    <col min="2" max="2" width="5.7109375" style="124" customWidth="1"/>
    <col min="3" max="3" width="5.7109375" style="164" customWidth="1"/>
    <col min="4" max="4" width="70.7109375" style="9" customWidth="1"/>
    <col min="5" max="8" width="4.7109375" style="69" customWidth="1"/>
    <col min="9" max="12" width="15.7109375" style="69" customWidth="1"/>
    <col min="13" max="14" width="19.00390625" style="9" customWidth="1"/>
    <col min="15"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17.25" customHeight="1">
      <c r="A5" s="346"/>
      <c r="B5" s="702">
        <v>15</v>
      </c>
      <c r="C5" s="703"/>
      <c r="D5" s="8" t="s">
        <v>187</v>
      </c>
      <c r="E5" s="359"/>
      <c r="F5" s="368"/>
      <c r="G5" s="368"/>
      <c r="H5" s="360"/>
      <c r="I5" s="28">
        <f>I10</f>
        <v>20015663</v>
      </c>
      <c r="J5" s="28">
        <f>J10</f>
        <v>-12984818</v>
      </c>
      <c r="K5" s="28">
        <f>K10</f>
        <v>7030845</v>
      </c>
      <c r="L5" s="28">
        <f>L10</f>
        <v>7030845</v>
      </c>
    </row>
    <row r="6" spans="1:12" ht="33" customHeight="1">
      <c r="A6" s="348"/>
      <c r="B6" s="704"/>
      <c r="C6" s="705"/>
      <c r="D6" s="26" t="s">
        <v>1</v>
      </c>
      <c r="E6" s="361"/>
      <c r="F6" s="369"/>
      <c r="G6" s="369"/>
      <c r="H6" s="362"/>
      <c r="I6" s="29"/>
      <c r="J6" s="29"/>
      <c r="K6" s="29"/>
      <c r="L6" s="29"/>
    </row>
    <row r="7" spans="1:12" ht="15.75" customHeight="1">
      <c r="A7" s="348"/>
      <c r="B7" s="704"/>
      <c r="C7" s="705"/>
      <c r="D7" s="27" t="s">
        <v>58</v>
      </c>
      <c r="E7" s="361"/>
      <c r="F7" s="369"/>
      <c r="G7" s="369"/>
      <c r="H7" s="362"/>
      <c r="I7" s="29"/>
      <c r="J7" s="29"/>
      <c r="K7" s="29"/>
      <c r="L7" s="29"/>
    </row>
    <row r="8" spans="1:12" ht="19.5" customHeight="1">
      <c r="A8" s="348"/>
      <c r="B8" s="704"/>
      <c r="C8" s="705"/>
      <c r="D8" s="26" t="s">
        <v>188</v>
      </c>
      <c r="E8" s="361"/>
      <c r="F8" s="369"/>
      <c r="G8" s="369"/>
      <c r="H8" s="362"/>
      <c r="I8" s="29"/>
      <c r="J8" s="29"/>
      <c r="K8" s="29"/>
      <c r="L8" s="29"/>
    </row>
    <row r="9" spans="1:12" ht="16.5" customHeight="1">
      <c r="A9" s="349"/>
      <c r="B9" s="706"/>
      <c r="C9" s="707"/>
      <c r="D9" s="27" t="s">
        <v>189</v>
      </c>
      <c r="E9" s="361"/>
      <c r="F9" s="369"/>
      <c r="G9" s="369"/>
      <c r="H9" s="362"/>
      <c r="I9" s="29"/>
      <c r="J9" s="29"/>
      <c r="K9" s="29"/>
      <c r="L9" s="29"/>
    </row>
    <row r="10" spans="1:12" s="13" customFormat="1" ht="16.5" customHeight="1">
      <c r="A10" s="446"/>
      <c r="B10" s="651" t="s">
        <v>544</v>
      </c>
      <c r="C10" s="652"/>
      <c r="D10" s="12" t="s">
        <v>190</v>
      </c>
      <c r="E10" s="365"/>
      <c r="F10" s="371"/>
      <c r="G10" s="371"/>
      <c r="H10" s="366"/>
      <c r="I10" s="31">
        <f>I11+I15</f>
        <v>20015663</v>
      </c>
      <c r="J10" s="31">
        <f>J11+J15</f>
        <v>-12984818</v>
      </c>
      <c r="K10" s="31">
        <f>K11+K15</f>
        <v>7030845</v>
      </c>
      <c r="L10" s="31">
        <f>L11+L15</f>
        <v>7030845</v>
      </c>
    </row>
    <row r="11" spans="1:12" s="13" customFormat="1" ht="16.5" customHeight="1">
      <c r="A11" s="447"/>
      <c r="B11" s="447"/>
      <c r="C11" s="448"/>
      <c r="D11" s="82" t="s">
        <v>191</v>
      </c>
      <c r="E11" s="415"/>
      <c r="F11" s="416"/>
      <c r="G11" s="416"/>
      <c r="H11" s="417"/>
      <c r="I11" s="128">
        <f>SUM(I12:I14)</f>
        <v>31836</v>
      </c>
      <c r="J11" s="128">
        <f>SUM(J12:J14)</f>
        <v>-1592</v>
      </c>
      <c r="K11" s="128">
        <f>SUM(K12:K14)</f>
        <v>30244</v>
      </c>
      <c r="L11" s="128">
        <f>SUM(L12:L14)</f>
        <v>30244</v>
      </c>
    </row>
    <row r="12" spans="1:12" s="20" customFormat="1" ht="26.25" customHeight="1">
      <c r="A12" s="17">
        <v>2115</v>
      </c>
      <c r="B12" s="265">
        <v>824</v>
      </c>
      <c r="C12" s="112">
        <v>824</v>
      </c>
      <c r="D12" s="25" t="s">
        <v>92</v>
      </c>
      <c r="E12" s="84" t="s">
        <v>549</v>
      </c>
      <c r="F12" s="84" t="s">
        <v>554</v>
      </c>
      <c r="G12" s="84" t="s">
        <v>554</v>
      </c>
      <c r="H12" s="84" t="s">
        <v>554</v>
      </c>
      <c r="I12" s="32">
        <v>30000</v>
      </c>
      <c r="J12" s="32">
        <f>K12-I12</f>
        <v>-1500</v>
      </c>
      <c r="K12" s="32">
        <v>28500</v>
      </c>
      <c r="L12" s="32">
        <f>K12</f>
        <v>28500</v>
      </c>
    </row>
    <row r="13" spans="1:13" s="20" customFormat="1" ht="18.75" customHeight="1">
      <c r="A13" s="17">
        <v>2115</v>
      </c>
      <c r="B13" s="265">
        <v>828</v>
      </c>
      <c r="C13" s="112">
        <v>828</v>
      </c>
      <c r="D13" s="25" t="s">
        <v>18</v>
      </c>
      <c r="E13" s="84" t="s">
        <v>549</v>
      </c>
      <c r="F13" s="84" t="s">
        <v>554</v>
      </c>
      <c r="G13" s="84" t="s">
        <v>554</v>
      </c>
      <c r="H13" s="84" t="s">
        <v>554</v>
      </c>
      <c r="I13" s="32">
        <v>0</v>
      </c>
      <c r="J13" s="32">
        <f>K13-I13</f>
        <v>0</v>
      </c>
      <c r="K13" s="32">
        <v>0</v>
      </c>
      <c r="L13" s="32">
        <f>K13</f>
        <v>0</v>
      </c>
      <c r="M13" s="530"/>
    </row>
    <row r="14" spans="1:13" s="20" customFormat="1" ht="18" customHeight="1">
      <c r="A14" s="17">
        <v>2115</v>
      </c>
      <c r="B14" s="265">
        <v>833</v>
      </c>
      <c r="C14" s="112">
        <v>833</v>
      </c>
      <c r="D14" s="25" t="s">
        <v>192</v>
      </c>
      <c r="E14" s="84" t="s">
        <v>549</v>
      </c>
      <c r="F14" s="84" t="s">
        <v>554</v>
      </c>
      <c r="G14" s="84" t="s">
        <v>554</v>
      </c>
      <c r="H14" s="84" t="s">
        <v>554</v>
      </c>
      <c r="I14" s="32">
        <v>1836</v>
      </c>
      <c r="J14" s="32">
        <f>K14-I14</f>
        <v>-92</v>
      </c>
      <c r="K14" s="32">
        <v>1744</v>
      </c>
      <c r="L14" s="32">
        <f>K14</f>
        <v>1744</v>
      </c>
      <c r="M14" s="530"/>
    </row>
    <row r="15" spans="1:12" s="20" customFormat="1" ht="16.5" customHeight="1">
      <c r="A15" s="170"/>
      <c r="B15" s="272"/>
      <c r="C15" s="171"/>
      <c r="D15" s="82" t="s">
        <v>193</v>
      </c>
      <c r="E15" s="443"/>
      <c r="F15" s="444"/>
      <c r="G15" s="444"/>
      <c r="H15" s="445"/>
      <c r="I15" s="172">
        <f>SUM(I16:I28)</f>
        <v>19983827</v>
      </c>
      <c r="J15" s="172">
        <f>SUM(J16:J28)</f>
        <v>-12983226</v>
      </c>
      <c r="K15" s="172">
        <f>SUM(K16:K28)</f>
        <v>7000601</v>
      </c>
      <c r="L15" s="172">
        <f>SUM(L16:L28)</f>
        <v>7000601</v>
      </c>
    </row>
    <row r="16" spans="1:12" s="20" customFormat="1" ht="55.5" customHeight="1">
      <c r="A16" s="17">
        <v>2102</v>
      </c>
      <c r="B16" s="265">
        <v>518</v>
      </c>
      <c r="C16" s="112" t="s">
        <v>748</v>
      </c>
      <c r="D16" s="25" t="s">
        <v>194</v>
      </c>
      <c r="E16" s="84" t="s">
        <v>552</v>
      </c>
      <c r="F16" s="84" t="s">
        <v>556</v>
      </c>
      <c r="G16" s="84" t="s">
        <v>557</v>
      </c>
      <c r="H16" s="84" t="s">
        <v>554</v>
      </c>
      <c r="I16" s="32">
        <v>0</v>
      </c>
      <c r="J16" s="32">
        <f aca="true" t="shared" si="0" ref="J16:J28">K16-I16</f>
        <v>0</v>
      </c>
      <c r="K16" s="32">
        <v>0</v>
      </c>
      <c r="L16" s="32">
        <f aca="true" t="shared" si="1" ref="L16:L28">K16</f>
        <v>0</v>
      </c>
    </row>
    <row r="17" spans="1:12" s="20" customFormat="1" ht="25.5" customHeight="1">
      <c r="A17" s="17">
        <v>2118</v>
      </c>
      <c r="B17" s="265">
        <v>523</v>
      </c>
      <c r="C17" s="112">
        <v>523</v>
      </c>
      <c r="D17" s="25" t="s">
        <v>195</v>
      </c>
      <c r="E17" s="84" t="s">
        <v>555</v>
      </c>
      <c r="F17" s="84" t="s">
        <v>556</v>
      </c>
      <c r="G17" s="84" t="s">
        <v>566</v>
      </c>
      <c r="H17" s="84" t="s">
        <v>554</v>
      </c>
      <c r="I17" s="32">
        <v>1522089</v>
      </c>
      <c r="J17" s="32">
        <f t="shared" si="0"/>
        <v>-80715</v>
      </c>
      <c r="K17" s="32">
        <v>1441374</v>
      </c>
      <c r="L17" s="32">
        <f t="shared" si="1"/>
        <v>1441374</v>
      </c>
    </row>
    <row r="18" spans="1:12" s="20" customFormat="1" ht="27.75" customHeight="1">
      <c r="A18" s="17">
        <v>2119</v>
      </c>
      <c r="B18" s="265">
        <v>524</v>
      </c>
      <c r="C18" s="112">
        <v>524</v>
      </c>
      <c r="D18" s="25" t="s">
        <v>196</v>
      </c>
      <c r="E18" s="84" t="s">
        <v>555</v>
      </c>
      <c r="F18" s="84" t="s">
        <v>556</v>
      </c>
      <c r="G18" s="84" t="s">
        <v>566</v>
      </c>
      <c r="H18" s="84" t="s">
        <v>554</v>
      </c>
      <c r="I18" s="32">
        <v>200000</v>
      </c>
      <c r="J18" s="32">
        <f t="shared" si="0"/>
        <v>0</v>
      </c>
      <c r="K18" s="32">
        <v>200000</v>
      </c>
      <c r="L18" s="32">
        <f t="shared" si="1"/>
        <v>200000</v>
      </c>
    </row>
    <row r="19" spans="1:12" s="20" customFormat="1" ht="43.5" customHeight="1">
      <c r="A19" s="17">
        <v>2115</v>
      </c>
      <c r="B19" s="265">
        <v>525</v>
      </c>
      <c r="C19" s="112">
        <v>525</v>
      </c>
      <c r="D19" s="25" t="s">
        <v>197</v>
      </c>
      <c r="E19" s="84" t="s">
        <v>552</v>
      </c>
      <c r="F19" s="84" t="s">
        <v>554</v>
      </c>
      <c r="G19" s="84" t="s">
        <v>554</v>
      </c>
      <c r="H19" s="84" t="s">
        <v>554</v>
      </c>
      <c r="I19" s="32">
        <v>0</v>
      </c>
      <c r="J19" s="32">
        <f t="shared" si="0"/>
        <v>0</v>
      </c>
      <c r="K19" s="32">
        <v>0</v>
      </c>
      <c r="L19" s="32">
        <f t="shared" si="1"/>
        <v>0</v>
      </c>
    </row>
    <row r="20" spans="1:12" s="20" customFormat="1" ht="39.75" customHeight="1">
      <c r="A20" s="17">
        <v>2112</v>
      </c>
      <c r="B20" s="331">
        <v>527</v>
      </c>
      <c r="C20" s="592" t="s">
        <v>263</v>
      </c>
      <c r="D20" s="294" t="s">
        <v>463</v>
      </c>
      <c r="E20" s="84" t="s">
        <v>551</v>
      </c>
      <c r="F20" s="84" t="s">
        <v>556</v>
      </c>
      <c r="G20" s="84" t="s">
        <v>568</v>
      </c>
      <c r="H20" s="84" t="s">
        <v>554</v>
      </c>
      <c r="I20" s="32">
        <v>0</v>
      </c>
      <c r="J20" s="32">
        <f t="shared" si="0"/>
        <v>0</v>
      </c>
      <c r="K20" s="32">
        <v>0</v>
      </c>
      <c r="L20" s="32">
        <f t="shared" si="1"/>
        <v>0</v>
      </c>
    </row>
    <row r="21" spans="1:12" s="20" customFormat="1" ht="28.5" customHeight="1">
      <c r="A21" s="17"/>
      <c r="B21" s="331">
        <v>529</v>
      </c>
      <c r="C21" s="302">
        <v>529</v>
      </c>
      <c r="D21" s="294" t="s">
        <v>495</v>
      </c>
      <c r="E21" s="84" t="s">
        <v>551</v>
      </c>
      <c r="F21" s="84" t="s">
        <v>554</v>
      </c>
      <c r="G21" s="84" t="s">
        <v>554</v>
      </c>
      <c r="H21" s="84" t="s">
        <v>554</v>
      </c>
      <c r="I21" s="32">
        <v>0</v>
      </c>
      <c r="J21" s="32">
        <f t="shared" si="0"/>
        <v>0</v>
      </c>
      <c r="K21" s="32">
        <v>0</v>
      </c>
      <c r="L21" s="32">
        <f t="shared" si="1"/>
        <v>0</v>
      </c>
    </row>
    <row r="22" spans="1:12" s="20" customFormat="1" ht="31.5" customHeight="1">
      <c r="A22" s="17">
        <v>2102</v>
      </c>
      <c r="B22" s="24">
        <v>538</v>
      </c>
      <c r="C22" s="18" t="s">
        <v>749</v>
      </c>
      <c r="D22" s="25" t="s">
        <v>198</v>
      </c>
      <c r="E22" s="84" t="s">
        <v>551</v>
      </c>
      <c r="F22" s="84" t="s">
        <v>556</v>
      </c>
      <c r="G22" s="84" t="s">
        <v>557</v>
      </c>
      <c r="H22" s="84" t="s">
        <v>554</v>
      </c>
      <c r="I22" s="32">
        <v>0</v>
      </c>
      <c r="J22" s="32">
        <f t="shared" si="0"/>
        <v>0</v>
      </c>
      <c r="K22" s="32">
        <v>0</v>
      </c>
      <c r="L22" s="32">
        <f t="shared" si="1"/>
        <v>0</v>
      </c>
    </row>
    <row r="23" spans="1:12" s="20" customFormat="1" ht="45" customHeight="1">
      <c r="A23" s="17">
        <v>2102</v>
      </c>
      <c r="B23" s="24">
        <v>857</v>
      </c>
      <c r="C23" s="592" t="s">
        <v>263</v>
      </c>
      <c r="D23" s="294" t="s">
        <v>455</v>
      </c>
      <c r="E23" s="84" t="s">
        <v>552</v>
      </c>
      <c r="F23" s="84" t="s">
        <v>556</v>
      </c>
      <c r="G23" s="84" t="s">
        <v>557</v>
      </c>
      <c r="H23" s="84" t="s">
        <v>554</v>
      </c>
      <c r="I23" s="32">
        <v>0</v>
      </c>
      <c r="J23" s="32">
        <f t="shared" si="0"/>
        <v>0</v>
      </c>
      <c r="K23" s="32">
        <v>0</v>
      </c>
      <c r="L23" s="32">
        <f t="shared" si="1"/>
        <v>0</v>
      </c>
    </row>
    <row r="24" spans="1:12" s="20" customFormat="1" ht="16.5" customHeight="1">
      <c r="A24" s="17">
        <v>2102</v>
      </c>
      <c r="B24" s="270">
        <v>858</v>
      </c>
      <c r="C24" s="160">
        <v>858</v>
      </c>
      <c r="D24" s="25" t="s">
        <v>199</v>
      </c>
      <c r="E24" s="84" t="s">
        <v>552</v>
      </c>
      <c r="F24" s="84" t="s">
        <v>556</v>
      </c>
      <c r="G24" s="84" t="s">
        <v>557</v>
      </c>
      <c r="H24" s="84" t="s">
        <v>554</v>
      </c>
      <c r="I24" s="32">
        <v>18261738</v>
      </c>
      <c r="J24" s="32">
        <f t="shared" si="0"/>
        <v>-12902511</v>
      </c>
      <c r="K24" s="32">
        <v>5359227</v>
      </c>
      <c r="L24" s="32">
        <f t="shared" si="1"/>
        <v>5359227</v>
      </c>
    </row>
    <row r="25" spans="1:16" s="20" customFormat="1" ht="18" customHeight="1">
      <c r="A25" s="17">
        <v>2102</v>
      </c>
      <c r="B25" s="265">
        <v>859</v>
      </c>
      <c r="C25" s="112">
        <v>859</v>
      </c>
      <c r="D25" s="25" t="s">
        <v>200</v>
      </c>
      <c r="E25" s="84" t="s">
        <v>552</v>
      </c>
      <c r="F25" s="84" t="s">
        <v>556</v>
      </c>
      <c r="G25" s="84" t="s">
        <v>557</v>
      </c>
      <c r="H25" s="84" t="s">
        <v>554</v>
      </c>
      <c r="I25" s="32">
        <v>0</v>
      </c>
      <c r="J25" s="32">
        <f t="shared" si="0"/>
        <v>0</v>
      </c>
      <c r="K25" s="32">
        <v>0</v>
      </c>
      <c r="L25" s="32">
        <f t="shared" si="1"/>
        <v>0</v>
      </c>
      <c r="P25" s="490"/>
    </row>
    <row r="26" spans="1:12" s="20" customFormat="1" ht="26.25" customHeight="1">
      <c r="A26" s="17">
        <v>2102</v>
      </c>
      <c r="B26" s="265">
        <v>894</v>
      </c>
      <c r="C26" s="112">
        <v>894</v>
      </c>
      <c r="D26" s="25" t="s">
        <v>519</v>
      </c>
      <c r="E26" s="84" t="s">
        <v>552</v>
      </c>
      <c r="F26" s="84" t="s">
        <v>556</v>
      </c>
      <c r="G26" s="84" t="s">
        <v>557</v>
      </c>
      <c r="H26" s="84" t="s">
        <v>554</v>
      </c>
      <c r="I26" s="32">
        <v>0</v>
      </c>
      <c r="J26" s="32">
        <f t="shared" si="0"/>
        <v>0</v>
      </c>
      <c r="K26" s="32">
        <v>0</v>
      </c>
      <c r="L26" s="32">
        <f t="shared" si="1"/>
        <v>0</v>
      </c>
    </row>
    <row r="27" spans="1:12" s="20" customFormat="1" ht="27.75" customHeight="1">
      <c r="A27" s="17">
        <v>2102</v>
      </c>
      <c r="B27" s="265">
        <v>898</v>
      </c>
      <c r="C27" s="593" t="s">
        <v>263</v>
      </c>
      <c r="D27" s="25" t="s">
        <v>201</v>
      </c>
      <c r="E27" s="84" t="s">
        <v>552</v>
      </c>
      <c r="F27" s="84" t="s">
        <v>556</v>
      </c>
      <c r="G27" s="84" t="s">
        <v>557</v>
      </c>
      <c r="H27" s="84" t="s">
        <v>554</v>
      </c>
      <c r="I27" s="32">
        <v>0</v>
      </c>
      <c r="J27" s="32">
        <f t="shared" si="0"/>
        <v>0</v>
      </c>
      <c r="K27" s="32">
        <v>0</v>
      </c>
      <c r="L27" s="32">
        <f t="shared" si="1"/>
        <v>0</v>
      </c>
    </row>
    <row r="28" spans="1:12" s="20" customFormat="1" ht="27.75" customHeight="1">
      <c r="A28" s="17">
        <v>2102</v>
      </c>
      <c r="B28" s="24">
        <v>899</v>
      </c>
      <c r="C28" s="18">
        <v>899</v>
      </c>
      <c r="D28" s="25" t="s">
        <v>202</v>
      </c>
      <c r="E28" s="84" t="s">
        <v>551</v>
      </c>
      <c r="F28" s="84" t="s">
        <v>556</v>
      </c>
      <c r="G28" s="84" t="s">
        <v>557</v>
      </c>
      <c r="H28" s="84" t="s">
        <v>554</v>
      </c>
      <c r="I28" s="32">
        <v>0</v>
      </c>
      <c r="J28" s="32">
        <f t="shared" si="0"/>
        <v>0</v>
      </c>
      <c r="K28" s="32">
        <v>0</v>
      </c>
      <c r="L28" s="32">
        <f t="shared" si="1"/>
        <v>0</v>
      </c>
    </row>
    <row r="29" spans="1:12" ht="16.5" customHeight="1">
      <c r="A29" s="188"/>
      <c r="B29" s="651" t="s">
        <v>547</v>
      </c>
      <c r="C29" s="652"/>
      <c r="D29" s="482" t="s">
        <v>437</v>
      </c>
      <c r="E29" s="389"/>
      <c r="F29" s="389"/>
      <c r="G29" s="389"/>
      <c r="H29" s="390"/>
      <c r="I29" s="162">
        <f>I30</f>
        <v>5000</v>
      </c>
      <c r="J29" s="162">
        <f>J30</f>
        <v>0</v>
      </c>
      <c r="K29" s="162">
        <f>K30</f>
        <v>5000</v>
      </c>
      <c r="L29" s="162">
        <f>L30</f>
        <v>5000</v>
      </c>
    </row>
    <row r="30" spans="1:12" ht="16.5" customHeight="1">
      <c r="A30" s="188"/>
      <c r="B30" s="179"/>
      <c r="C30" s="266"/>
      <c r="D30" s="483" t="s">
        <v>438</v>
      </c>
      <c r="E30" s="391"/>
      <c r="F30" s="391"/>
      <c r="G30" s="391"/>
      <c r="H30" s="392"/>
      <c r="I30" s="63">
        <f>SUM(I31:I31)</f>
        <v>5000</v>
      </c>
      <c r="J30" s="63">
        <f>SUM(J31:J31)</f>
        <v>0</v>
      </c>
      <c r="K30" s="63">
        <f>SUM(K31:K31)</f>
        <v>5000</v>
      </c>
      <c r="L30" s="63">
        <f>SUM(L31:L31)</f>
        <v>5000</v>
      </c>
    </row>
    <row r="31" spans="1:12" ht="16.5" customHeight="1">
      <c r="A31" s="189">
        <v>885</v>
      </c>
      <c r="B31" s="267">
        <v>885</v>
      </c>
      <c r="C31" s="186">
        <v>885</v>
      </c>
      <c r="D31" s="484" t="s">
        <v>316</v>
      </c>
      <c r="E31" s="84" t="s">
        <v>548</v>
      </c>
      <c r="F31" s="189">
        <v>1</v>
      </c>
      <c r="G31" s="189">
        <v>1</v>
      </c>
      <c r="H31" s="189">
        <v>1</v>
      </c>
      <c r="I31" s="32">
        <v>5000</v>
      </c>
      <c r="J31" s="32">
        <f>K31-I31</f>
        <v>0</v>
      </c>
      <c r="K31" s="32">
        <v>5000</v>
      </c>
      <c r="L31" s="32">
        <f>K31</f>
        <v>5000</v>
      </c>
    </row>
    <row r="32" ht="20.25" customHeight="1"/>
    <row r="33" spans="2:13" s="2" customFormat="1" ht="22.5" customHeight="1">
      <c r="B33" s="590" t="s">
        <v>709</v>
      </c>
      <c r="C33" s="589" t="s">
        <v>733</v>
      </c>
      <c r="D33" s="60"/>
      <c r="E33" s="60"/>
      <c r="F33" s="60"/>
      <c r="G33" s="60"/>
      <c r="H33" s="60"/>
      <c r="I33" s="60"/>
      <c r="J33" s="60"/>
      <c r="K33" s="60"/>
      <c r="L33" s="60"/>
      <c r="M33" s="541"/>
    </row>
    <row r="34" spans="1:13" s="2" customFormat="1" ht="22.5" customHeight="1">
      <c r="A34" s="586"/>
      <c r="B34" s="587"/>
      <c r="C34" s="588"/>
      <c r="D34" s="588"/>
      <c r="E34" s="588"/>
      <c r="F34" s="588"/>
      <c r="G34" s="588"/>
      <c r="H34" s="588"/>
      <c r="I34" s="588"/>
      <c r="J34" s="588"/>
      <c r="K34" s="588"/>
      <c r="L34" s="588"/>
      <c r="M34" s="541"/>
    </row>
    <row r="35" spans="2:12" ht="28.5" customHeight="1">
      <c r="B35" s="680" t="s">
        <v>659</v>
      </c>
      <c r="C35" s="680"/>
      <c r="D35" s="498" t="s">
        <v>616</v>
      </c>
      <c r="E35" s="49"/>
      <c r="F35" s="49"/>
      <c r="G35" s="49"/>
      <c r="H35" s="80"/>
      <c r="I35" s="499">
        <f>SUM(I36:I38)</f>
        <v>30000</v>
      </c>
      <c r="J35" s="499">
        <f>SUM(J36:J38)</f>
        <v>54908.34</v>
      </c>
      <c r="K35" s="499">
        <f>SUM(K36:K38)</f>
        <v>28500</v>
      </c>
      <c r="L35" s="499">
        <f>SUM(L36:L38)</f>
        <v>28500</v>
      </c>
    </row>
    <row r="36" spans="2:12" ht="30.75" customHeight="1">
      <c r="B36" s="101"/>
      <c r="C36" s="9"/>
      <c r="D36" s="36" t="s">
        <v>658</v>
      </c>
      <c r="E36" s="36"/>
      <c r="F36" s="36"/>
      <c r="G36" s="36"/>
      <c r="H36" s="507"/>
      <c r="I36" s="500">
        <v>30000</v>
      </c>
      <c r="J36" s="497">
        <v>54908.34</v>
      </c>
      <c r="K36" s="500">
        <v>28500</v>
      </c>
      <c r="L36" s="500">
        <f>K36</f>
        <v>28500</v>
      </c>
    </row>
    <row r="37" spans="2:12" ht="30" customHeight="1">
      <c r="B37" s="101"/>
      <c r="C37" s="9"/>
      <c r="D37" s="34" t="s">
        <v>643</v>
      </c>
      <c r="E37" s="49"/>
      <c r="F37" s="49"/>
      <c r="G37" s="49"/>
      <c r="H37" s="80"/>
      <c r="I37" s="500">
        <v>0</v>
      </c>
      <c r="J37" s="500">
        <v>0</v>
      </c>
      <c r="K37" s="500">
        <v>0</v>
      </c>
      <c r="L37" s="500">
        <f>K37</f>
        <v>0</v>
      </c>
    </row>
    <row r="38" ht="7.5" customHeight="1"/>
    <row r="39" spans="1:12" s="64" customFormat="1" ht="21" customHeight="1">
      <c r="A39" s="351"/>
      <c r="B39" s="458"/>
      <c r="C39" s="458"/>
      <c r="D39" s="458"/>
      <c r="E39" s="458"/>
      <c r="F39" s="458"/>
      <c r="G39" s="458"/>
      <c r="H39" s="458"/>
      <c r="I39" s="458"/>
      <c r="J39" s="458"/>
      <c r="K39" s="458"/>
      <c r="L39" s="458"/>
    </row>
    <row r="40" spans="1:12" s="299" customFormat="1" ht="18.75" customHeight="1">
      <c r="A40" s="352"/>
      <c r="B40" s="456"/>
      <c r="C40" s="456"/>
      <c r="D40" s="456"/>
      <c r="E40" s="456"/>
      <c r="F40" s="456"/>
      <c r="G40" s="456"/>
      <c r="H40" s="456"/>
      <c r="I40" s="456"/>
      <c r="J40" s="456"/>
      <c r="K40" s="456"/>
      <c r="L40" s="456"/>
    </row>
  </sheetData>
  <sheetProtection/>
  <mergeCells count="17">
    <mergeCell ref="L3:L4"/>
    <mergeCell ref="E3:E4"/>
    <mergeCell ref="A1:A4"/>
    <mergeCell ref="F3:H3"/>
    <mergeCell ref="B5:C9"/>
    <mergeCell ref="B10:C10"/>
    <mergeCell ref="B3:B4"/>
    <mergeCell ref="C3:C4"/>
    <mergeCell ref="B1:C2"/>
    <mergeCell ref="K1:L2"/>
    <mergeCell ref="I1:I4"/>
    <mergeCell ref="J1:J4"/>
    <mergeCell ref="B35:C35"/>
    <mergeCell ref="D1:D4"/>
    <mergeCell ref="E1:H2"/>
    <mergeCell ref="K3:K4"/>
    <mergeCell ref="B29:C29"/>
  </mergeCells>
  <printOptions/>
  <pageMargins left="0.7874015748031497" right="0.7874015748031497" top="0.7874015748031497" bottom="0.7874015748031497" header="0.31496062992125984" footer="0.31496062992125984"/>
  <pageSetup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sheetPr>
    <tabColor theme="0"/>
  </sheetPr>
  <dimension ref="A1:L39"/>
  <sheetViews>
    <sheetView showGridLines="0" zoomScale="90" zoomScaleNormal="90" zoomScalePageLayoutView="0" workbookViewId="0" topLeftCell="A1">
      <selection activeCell="K1" sqref="K1:L2"/>
    </sheetView>
  </sheetViews>
  <sheetFormatPr defaultColWidth="9.140625" defaultRowHeight="24" customHeight="1"/>
  <cols>
    <col min="1" max="1" width="10.421875" style="70" customWidth="1"/>
    <col min="2" max="2" width="5.7109375" style="124" customWidth="1"/>
    <col min="3" max="3" width="5.7109375" style="13" customWidth="1"/>
    <col min="4" max="4" width="70.7109375" style="9" customWidth="1"/>
    <col min="5" max="8" width="4.7109375" style="69" customWidth="1"/>
    <col min="9" max="12" width="15.7109375" style="69" customWidth="1"/>
    <col min="13" max="13" width="20.57421875" style="9" customWidth="1"/>
    <col min="14"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4" customHeight="1">
      <c r="A5" s="346"/>
      <c r="B5" s="702">
        <v>16</v>
      </c>
      <c r="C5" s="703"/>
      <c r="D5" s="8" t="s">
        <v>203</v>
      </c>
      <c r="E5" s="359"/>
      <c r="F5" s="368"/>
      <c r="G5" s="368"/>
      <c r="H5" s="360"/>
      <c r="I5" s="28">
        <f>I12</f>
        <v>75106668</v>
      </c>
      <c r="J5" s="28">
        <f>J12</f>
        <v>45497234</v>
      </c>
      <c r="K5" s="28">
        <f>K12</f>
        <v>120603902</v>
      </c>
      <c r="L5" s="28">
        <f>L12</f>
        <v>120603902</v>
      </c>
    </row>
    <row r="6" spans="1:12" ht="29.25" customHeight="1">
      <c r="A6" s="348"/>
      <c r="B6" s="704"/>
      <c r="C6" s="705"/>
      <c r="D6" s="26" t="s">
        <v>1</v>
      </c>
      <c r="E6" s="361"/>
      <c r="F6" s="369"/>
      <c r="G6" s="369"/>
      <c r="H6" s="362"/>
      <c r="I6" s="29"/>
      <c r="J6" s="29"/>
      <c r="K6" s="29"/>
      <c r="L6" s="29"/>
    </row>
    <row r="7" spans="1:12" ht="23.25" customHeight="1">
      <c r="A7" s="348"/>
      <c r="B7" s="704"/>
      <c r="C7" s="723"/>
      <c r="D7" s="27" t="s">
        <v>58</v>
      </c>
      <c r="E7" s="361"/>
      <c r="F7" s="369"/>
      <c r="G7" s="369"/>
      <c r="H7" s="362"/>
      <c r="I7" s="29"/>
      <c r="J7" s="29"/>
      <c r="K7" s="29"/>
      <c r="L7" s="29"/>
    </row>
    <row r="8" spans="1:12" ht="21.75" customHeight="1">
      <c r="A8" s="348"/>
      <c r="B8" s="704"/>
      <c r="C8" s="723"/>
      <c r="D8" s="26" t="s">
        <v>88</v>
      </c>
      <c r="E8" s="361"/>
      <c r="F8" s="369"/>
      <c r="G8" s="369"/>
      <c r="H8" s="362"/>
      <c r="I8" s="29"/>
      <c r="J8" s="29"/>
      <c r="K8" s="29"/>
      <c r="L8" s="29"/>
    </row>
    <row r="9" spans="1:12" ht="41.25" customHeight="1">
      <c r="A9" s="348"/>
      <c r="B9" s="704"/>
      <c r="C9" s="723"/>
      <c r="D9" s="527" t="s">
        <v>671</v>
      </c>
      <c r="E9" s="361"/>
      <c r="F9" s="369"/>
      <c r="G9" s="369"/>
      <c r="H9" s="362"/>
      <c r="I9" s="29"/>
      <c r="J9" s="29"/>
      <c r="K9" s="29"/>
      <c r="L9" s="29"/>
    </row>
    <row r="10" spans="1:12" ht="18" customHeight="1">
      <c r="A10" s="348"/>
      <c r="B10" s="704"/>
      <c r="C10" s="705"/>
      <c r="D10" s="26" t="s">
        <v>61</v>
      </c>
      <c r="E10" s="361"/>
      <c r="F10" s="369"/>
      <c r="G10" s="369"/>
      <c r="H10" s="362"/>
      <c r="I10" s="29"/>
      <c r="J10" s="29"/>
      <c r="K10" s="29"/>
      <c r="L10" s="29"/>
    </row>
    <row r="11" spans="1:12" ht="20.25" customHeight="1">
      <c r="A11" s="349"/>
      <c r="B11" s="706"/>
      <c r="C11" s="707"/>
      <c r="D11" s="27" t="s">
        <v>204</v>
      </c>
      <c r="E11" s="361"/>
      <c r="F11" s="369"/>
      <c r="G11" s="369"/>
      <c r="H11" s="362"/>
      <c r="I11" s="29"/>
      <c r="J11" s="29"/>
      <c r="K11" s="29"/>
      <c r="L11" s="29"/>
    </row>
    <row r="12" spans="1:12" s="13" customFormat="1" ht="16.5" customHeight="1">
      <c r="A12" s="449"/>
      <c r="B12" s="651" t="s">
        <v>544</v>
      </c>
      <c r="C12" s="652"/>
      <c r="D12" s="12" t="s">
        <v>205</v>
      </c>
      <c r="E12" s="365"/>
      <c r="F12" s="371"/>
      <c r="G12" s="371"/>
      <c r="H12" s="366"/>
      <c r="I12" s="31">
        <f>I13+I19</f>
        <v>75106668</v>
      </c>
      <c r="J12" s="31">
        <f>J13+J19</f>
        <v>45497234</v>
      </c>
      <c r="K12" s="31">
        <f>K13+K19</f>
        <v>120603902</v>
      </c>
      <c r="L12" s="31">
        <f>L13+L19</f>
        <v>120603902</v>
      </c>
    </row>
    <row r="13" spans="1:12" s="13" customFormat="1" ht="16.5" customHeight="1">
      <c r="A13" s="450"/>
      <c r="B13" s="450"/>
      <c r="C13" s="451"/>
      <c r="D13" s="82" t="s">
        <v>206</v>
      </c>
      <c r="E13" s="415"/>
      <c r="F13" s="416"/>
      <c r="G13" s="416"/>
      <c r="H13" s="417"/>
      <c r="I13" s="128">
        <f>SUM(I14:I18)</f>
        <v>40000</v>
      </c>
      <c r="J13" s="128">
        <f>SUM(J14:J18)</f>
        <v>-2000</v>
      </c>
      <c r="K13" s="128">
        <f>SUM(K14:K18)</f>
        <v>38000</v>
      </c>
      <c r="L13" s="128">
        <f>SUM(L14:L18)</f>
        <v>38000</v>
      </c>
    </row>
    <row r="14" spans="1:12" s="20" customFormat="1" ht="26.25" customHeight="1">
      <c r="A14" s="17">
        <v>2115</v>
      </c>
      <c r="B14" s="24">
        <v>790</v>
      </c>
      <c r="C14" s="18">
        <v>790</v>
      </c>
      <c r="D14" s="44" t="s">
        <v>16</v>
      </c>
      <c r="E14" s="84" t="s">
        <v>549</v>
      </c>
      <c r="F14" s="84" t="s">
        <v>554</v>
      </c>
      <c r="G14" s="84" t="s">
        <v>554</v>
      </c>
      <c r="H14" s="84" t="s">
        <v>554</v>
      </c>
      <c r="I14" s="113">
        <v>0</v>
      </c>
      <c r="J14" s="113">
        <f>K14-I14</f>
        <v>0</v>
      </c>
      <c r="K14" s="113">
        <v>0</v>
      </c>
      <c r="L14" s="113">
        <f>K14</f>
        <v>0</v>
      </c>
    </row>
    <row r="15" spans="1:12" s="20" customFormat="1" ht="36.75" customHeight="1">
      <c r="A15" s="17">
        <v>2115</v>
      </c>
      <c r="B15" s="24">
        <v>838</v>
      </c>
      <c r="C15" s="18">
        <v>838</v>
      </c>
      <c r="D15" s="25" t="s">
        <v>208</v>
      </c>
      <c r="E15" s="84" t="s">
        <v>549</v>
      </c>
      <c r="F15" s="84" t="s">
        <v>554</v>
      </c>
      <c r="G15" s="84" t="s">
        <v>554</v>
      </c>
      <c r="H15" s="84" t="s">
        <v>554</v>
      </c>
      <c r="I15" s="113">
        <v>40000</v>
      </c>
      <c r="J15" s="113">
        <f>K15-I15</f>
        <v>-2000</v>
      </c>
      <c r="K15" s="113">
        <v>38000</v>
      </c>
      <c r="L15" s="113">
        <f>K15</f>
        <v>38000</v>
      </c>
    </row>
    <row r="16" spans="1:12" s="20" customFormat="1" ht="25.5" customHeight="1">
      <c r="A16" s="17">
        <v>2115</v>
      </c>
      <c r="B16" s="24">
        <v>839</v>
      </c>
      <c r="C16" s="18">
        <v>839</v>
      </c>
      <c r="D16" s="25" t="s">
        <v>526</v>
      </c>
      <c r="E16" s="84" t="s">
        <v>549</v>
      </c>
      <c r="F16" s="84" t="s">
        <v>554</v>
      </c>
      <c r="G16" s="84" t="s">
        <v>554</v>
      </c>
      <c r="H16" s="84" t="s">
        <v>554</v>
      </c>
      <c r="I16" s="113">
        <v>0</v>
      </c>
      <c r="J16" s="113">
        <f>K16-I16</f>
        <v>0</v>
      </c>
      <c r="K16" s="113">
        <v>0</v>
      </c>
      <c r="L16" s="113">
        <f>K16</f>
        <v>0</v>
      </c>
    </row>
    <row r="17" spans="1:12" s="20" customFormat="1" ht="25.5" customHeight="1">
      <c r="A17" s="17">
        <v>2115</v>
      </c>
      <c r="B17" s="24">
        <v>843</v>
      </c>
      <c r="C17" s="18">
        <v>843</v>
      </c>
      <c r="D17" s="25" t="s">
        <v>18</v>
      </c>
      <c r="E17" s="84" t="s">
        <v>549</v>
      </c>
      <c r="F17" s="84" t="s">
        <v>554</v>
      </c>
      <c r="G17" s="84" t="s">
        <v>554</v>
      </c>
      <c r="H17" s="84" t="s">
        <v>554</v>
      </c>
      <c r="I17" s="113">
        <v>0</v>
      </c>
      <c r="J17" s="113">
        <f>K17-I17</f>
        <v>0</v>
      </c>
      <c r="K17" s="113">
        <v>0</v>
      </c>
      <c r="L17" s="113">
        <f>K17</f>
        <v>0</v>
      </c>
    </row>
    <row r="18" spans="1:12" s="20" customFormat="1" ht="25.5" customHeight="1">
      <c r="A18" s="17">
        <v>2115</v>
      </c>
      <c r="B18" s="24">
        <v>847</v>
      </c>
      <c r="C18" s="18">
        <v>847</v>
      </c>
      <c r="D18" s="25" t="s">
        <v>192</v>
      </c>
      <c r="E18" s="84" t="s">
        <v>549</v>
      </c>
      <c r="F18" s="84" t="s">
        <v>554</v>
      </c>
      <c r="G18" s="84" t="s">
        <v>554</v>
      </c>
      <c r="H18" s="84" t="s">
        <v>554</v>
      </c>
      <c r="I18" s="113">
        <v>0</v>
      </c>
      <c r="J18" s="113">
        <f>K18-I18</f>
        <v>0</v>
      </c>
      <c r="K18" s="113">
        <v>0</v>
      </c>
      <c r="L18" s="113">
        <f>K18</f>
        <v>0</v>
      </c>
    </row>
    <row r="19" spans="1:12" s="20" customFormat="1" ht="16.5" customHeight="1">
      <c r="A19" s="170"/>
      <c r="B19" s="273"/>
      <c r="C19" s="173"/>
      <c r="D19" s="82" t="s">
        <v>209</v>
      </c>
      <c r="E19" s="443"/>
      <c r="F19" s="444"/>
      <c r="G19" s="444"/>
      <c r="H19" s="445"/>
      <c r="I19" s="172">
        <f>SUM(I20:I28)</f>
        <v>75066668</v>
      </c>
      <c r="J19" s="172">
        <f>SUM(J20:J28)</f>
        <v>45499234</v>
      </c>
      <c r="K19" s="172">
        <f>SUM(K20:K28)</f>
        <v>120565902</v>
      </c>
      <c r="L19" s="172">
        <f>SUM(L20:L28)</f>
        <v>120565902</v>
      </c>
    </row>
    <row r="20" spans="1:12" s="20" customFormat="1" ht="24" customHeight="1">
      <c r="A20" s="17">
        <v>2185</v>
      </c>
      <c r="B20" s="24">
        <v>228</v>
      </c>
      <c r="C20" s="18">
        <v>228</v>
      </c>
      <c r="D20" s="25" t="s">
        <v>210</v>
      </c>
      <c r="E20" s="84" t="s">
        <v>552</v>
      </c>
      <c r="F20" s="84" t="s">
        <v>556</v>
      </c>
      <c r="G20" s="84" t="s">
        <v>566</v>
      </c>
      <c r="H20" s="84" t="s">
        <v>554</v>
      </c>
      <c r="I20" s="113">
        <v>69172079</v>
      </c>
      <c r="J20" s="113">
        <f aca="true" t="shared" si="0" ref="J20:J28">K20-I20</f>
        <v>45887945</v>
      </c>
      <c r="K20" s="113">
        <v>115060024</v>
      </c>
      <c r="L20" s="113">
        <f aca="true" t="shared" si="1" ref="L20:L28">K20</f>
        <v>115060024</v>
      </c>
    </row>
    <row r="21" spans="1:12" s="20" customFormat="1" ht="40.5" customHeight="1">
      <c r="A21" s="17">
        <v>2120</v>
      </c>
      <c r="B21" s="24">
        <v>791</v>
      </c>
      <c r="C21" s="18">
        <v>791</v>
      </c>
      <c r="D21" s="25" t="s">
        <v>207</v>
      </c>
      <c r="E21" s="84" t="s">
        <v>551</v>
      </c>
      <c r="F21" s="84" t="s">
        <v>554</v>
      </c>
      <c r="G21" s="84" t="s">
        <v>554</v>
      </c>
      <c r="H21" s="84" t="s">
        <v>554</v>
      </c>
      <c r="I21" s="113">
        <v>120000</v>
      </c>
      <c r="J21" s="113">
        <f t="shared" si="0"/>
        <v>-20000</v>
      </c>
      <c r="K21" s="113">
        <v>100000</v>
      </c>
      <c r="L21" s="113">
        <f t="shared" si="1"/>
        <v>100000</v>
      </c>
    </row>
    <row r="22" spans="1:12" s="20" customFormat="1" ht="24" customHeight="1">
      <c r="A22" s="17">
        <v>2106</v>
      </c>
      <c r="B22" s="24">
        <v>848</v>
      </c>
      <c r="C22" s="18">
        <v>848</v>
      </c>
      <c r="D22" s="25" t="s">
        <v>211</v>
      </c>
      <c r="E22" s="84" t="s">
        <v>552</v>
      </c>
      <c r="F22" s="84" t="s">
        <v>558</v>
      </c>
      <c r="G22" s="84" t="s">
        <v>554</v>
      </c>
      <c r="H22" s="84" t="s">
        <v>554</v>
      </c>
      <c r="I22" s="113">
        <v>0</v>
      </c>
      <c r="J22" s="113">
        <f t="shared" si="0"/>
        <v>0</v>
      </c>
      <c r="K22" s="113">
        <v>0</v>
      </c>
      <c r="L22" s="113">
        <f t="shared" si="1"/>
        <v>0</v>
      </c>
    </row>
    <row r="23" spans="1:12" s="20" customFormat="1" ht="24" customHeight="1">
      <c r="A23" s="17">
        <v>2106</v>
      </c>
      <c r="B23" s="24">
        <v>853</v>
      </c>
      <c r="C23" s="18">
        <v>853</v>
      </c>
      <c r="D23" s="25" t="s">
        <v>212</v>
      </c>
      <c r="E23" s="84" t="s">
        <v>552</v>
      </c>
      <c r="F23" s="84" t="s">
        <v>558</v>
      </c>
      <c r="G23" s="84" t="s">
        <v>554</v>
      </c>
      <c r="H23" s="84" t="s">
        <v>554</v>
      </c>
      <c r="I23" s="113">
        <v>5761589</v>
      </c>
      <c r="J23" s="113">
        <f t="shared" si="0"/>
        <v>-368711</v>
      </c>
      <c r="K23" s="113">
        <v>5392878</v>
      </c>
      <c r="L23" s="113">
        <f t="shared" si="1"/>
        <v>5392878</v>
      </c>
    </row>
    <row r="24" spans="1:12" s="20" customFormat="1" ht="29.25" customHeight="1">
      <c r="A24" s="17">
        <v>2120</v>
      </c>
      <c r="B24" s="24">
        <v>860</v>
      </c>
      <c r="C24" s="18">
        <v>860</v>
      </c>
      <c r="D24" s="25" t="s">
        <v>750</v>
      </c>
      <c r="E24" s="84" t="s">
        <v>551</v>
      </c>
      <c r="F24" s="84" t="s">
        <v>554</v>
      </c>
      <c r="G24" s="84" t="s">
        <v>554</v>
      </c>
      <c r="H24" s="84" t="s">
        <v>554</v>
      </c>
      <c r="I24" s="113">
        <v>13000</v>
      </c>
      <c r="J24" s="113">
        <f t="shared" si="0"/>
        <v>0</v>
      </c>
      <c r="K24" s="113">
        <v>13000</v>
      </c>
      <c r="L24" s="113">
        <f t="shared" si="1"/>
        <v>13000</v>
      </c>
    </row>
    <row r="25" spans="1:12" s="20" customFormat="1" ht="24" customHeight="1">
      <c r="A25" s="17">
        <v>2106</v>
      </c>
      <c r="B25" s="24">
        <v>884</v>
      </c>
      <c r="C25" s="18">
        <v>884</v>
      </c>
      <c r="D25" s="25" t="s">
        <v>213</v>
      </c>
      <c r="E25" s="84" t="s">
        <v>552</v>
      </c>
      <c r="F25" s="84" t="s">
        <v>558</v>
      </c>
      <c r="G25" s="84" t="s">
        <v>554</v>
      </c>
      <c r="H25" s="84" t="s">
        <v>554</v>
      </c>
      <c r="I25" s="113">
        <v>0</v>
      </c>
      <c r="J25" s="113">
        <f t="shared" si="0"/>
        <v>0</v>
      </c>
      <c r="K25" s="113">
        <v>0</v>
      </c>
      <c r="L25" s="113">
        <f t="shared" si="1"/>
        <v>0</v>
      </c>
    </row>
    <row r="26" spans="1:12" s="20" customFormat="1" ht="38.25" customHeight="1">
      <c r="A26" s="115">
        <v>2128</v>
      </c>
      <c r="B26" s="24">
        <v>889</v>
      </c>
      <c r="C26" s="18">
        <v>889</v>
      </c>
      <c r="D26" s="25" t="s">
        <v>523</v>
      </c>
      <c r="E26" s="84" t="s">
        <v>551</v>
      </c>
      <c r="F26" s="84" t="s">
        <v>557</v>
      </c>
      <c r="G26" s="84" t="s">
        <v>554</v>
      </c>
      <c r="H26" s="84" t="s">
        <v>562</v>
      </c>
      <c r="I26" s="113">
        <v>0</v>
      </c>
      <c r="J26" s="113">
        <f t="shared" si="0"/>
        <v>0</v>
      </c>
      <c r="K26" s="113">
        <v>0</v>
      </c>
      <c r="L26" s="113">
        <f t="shared" si="1"/>
        <v>0</v>
      </c>
    </row>
    <row r="27" spans="1:12" s="20" customFormat="1" ht="33.75" customHeight="1">
      <c r="A27" s="17">
        <v>2106</v>
      </c>
      <c r="B27" s="24">
        <v>891</v>
      </c>
      <c r="C27" s="18">
        <v>891</v>
      </c>
      <c r="D27" s="25" t="s">
        <v>214</v>
      </c>
      <c r="E27" s="84" t="s">
        <v>552</v>
      </c>
      <c r="F27" s="84" t="s">
        <v>558</v>
      </c>
      <c r="G27" s="84" t="s">
        <v>554</v>
      </c>
      <c r="H27" s="84" t="s">
        <v>554</v>
      </c>
      <c r="I27" s="113">
        <v>0</v>
      </c>
      <c r="J27" s="113">
        <f t="shared" si="0"/>
        <v>0</v>
      </c>
      <c r="K27" s="113">
        <v>0</v>
      </c>
      <c r="L27" s="113">
        <f t="shared" si="1"/>
        <v>0</v>
      </c>
    </row>
    <row r="28" spans="1:12" s="20" customFormat="1" ht="32.25" customHeight="1">
      <c r="A28" s="17">
        <v>2106</v>
      </c>
      <c r="B28" s="24">
        <v>892</v>
      </c>
      <c r="C28" s="18">
        <v>892</v>
      </c>
      <c r="D28" s="25" t="s">
        <v>215</v>
      </c>
      <c r="E28" s="84" t="s">
        <v>552</v>
      </c>
      <c r="F28" s="84" t="s">
        <v>558</v>
      </c>
      <c r="G28" s="84" t="s">
        <v>554</v>
      </c>
      <c r="H28" s="84" t="s">
        <v>554</v>
      </c>
      <c r="I28" s="113">
        <v>0</v>
      </c>
      <c r="J28" s="113">
        <f t="shared" si="0"/>
        <v>0</v>
      </c>
      <c r="K28" s="113">
        <v>0</v>
      </c>
      <c r="L28" s="113">
        <f t="shared" si="1"/>
        <v>0</v>
      </c>
    </row>
    <row r="29" spans="1:12" s="20" customFormat="1" ht="16.5" customHeight="1">
      <c r="A29" s="188"/>
      <c r="B29" s="651" t="s">
        <v>547</v>
      </c>
      <c r="C29" s="652"/>
      <c r="D29" s="482" t="s">
        <v>439</v>
      </c>
      <c r="E29" s="389"/>
      <c r="F29" s="389"/>
      <c r="G29" s="389"/>
      <c r="H29" s="390"/>
      <c r="I29" s="162">
        <f>I30</f>
        <v>5000</v>
      </c>
      <c r="J29" s="162">
        <f>J30</f>
        <v>0</v>
      </c>
      <c r="K29" s="162">
        <f>K30</f>
        <v>5000</v>
      </c>
      <c r="L29" s="162">
        <f>L30</f>
        <v>5000</v>
      </c>
    </row>
    <row r="30" spans="1:12" s="20" customFormat="1" ht="16.5" customHeight="1">
      <c r="A30" s="188"/>
      <c r="B30" s="163"/>
      <c r="C30" s="266"/>
      <c r="D30" s="483" t="s">
        <v>440</v>
      </c>
      <c r="E30" s="391"/>
      <c r="F30" s="391"/>
      <c r="G30" s="391"/>
      <c r="H30" s="392"/>
      <c r="I30" s="63">
        <f>SUM(I31:I31)</f>
        <v>5000</v>
      </c>
      <c r="J30" s="63">
        <f>SUM(J31:J31)</f>
        <v>0</v>
      </c>
      <c r="K30" s="63">
        <f>SUM(K31:K31)</f>
        <v>5000</v>
      </c>
      <c r="L30" s="63">
        <f>SUM(L31:L31)</f>
        <v>5000</v>
      </c>
    </row>
    <row r="31" spans="1:12" s="20" customFormat="1" ht="24" customHeight="1">
      <c r="A31" s="189">
        <v>886</v>
      </c>
      <c r="B31" s="159">
        <v>886</v>
      </c>
      <c r="C31" s="186">
        <v>886</v>
      </c>
      <c r="D31" s="484" t="s">
        <v>316</v>
      </c>
      <c r="E31" s="84" t="s">
        <v>548</v>
      </c>
      <c r="F31" s="189">
        <v>1</v>
      </c>
      <c r="G31" s="189">
        <v>1</v>
      </c>
      <c r="H31" s="189">
        <v>1</v>
      </c>
      <c r="I31" s="113">
        <v>5000</v>
      </c>
      <c r="J31" s="113">
        <f>K31-I31</f>
        <v>0</v>
      </c>
      <c r="K31" s="113">
        <v>5000</v>
      </c>
      <c r="L31" s="113">
        <f>K31</f>
        <v>5000</v>
      </c>
    </row>
    <row r="32" spans="1:12" s="2" customFormat="1" ht="24" customHeight="1">
      <c r="A32" s="70"/>
      <c r="B32" s="141"/>
      <c r="E32" s="69"/>
      <c r="F32" s="69"/>
      <c r="G32" s="69"/>
      <c r="H32" s="69"/>
      <c r="I32" s="69"/>
      <c r="J32" s="549" t="s">
        <v>685</v>
      </c>
      <c r="K32" s="69"/>
      <c r="L32" s="69"/>
    </row>
    <row r="33" spans="1:12" s="2" customFormat="1" ht="24" customHeight="1">
      <c r="A33" s="351"/>
      <c r="B33" s="680" t="s">
        <v>661</v>
      </c>
      <c r="C33" s="680"/>
      <c r="D33" s="498" t="s">
        <v>616</v>
      </c>
      <c r="E33" s="49"/>
      <c r="F33" s="49"/>
      <c r="G33" s="49"/>
      <c r="H33" s="80"/>
      <c r="I33" s="499">
        <f>SUM(I34:I35)</f>
        <v>40000</v>
      </c>
      <c r="J33" s="499">
        <f>SUM(J34:J35)</f>
        <v>49730.73</v>
      </c>
      <c r="K33" s="499">
        <f>SUM(K34:K35)</f>
        <v>38000</v>
      </c>
      <c r="L33" s="499">
        <f>SUM(L34:L35)</f>
        <v>38000</v>
      </c>
    </row>
    <row r="34" spans="1:12" s="2" customFormat="1" ht="24" customHeight="1">
      <c r="A34" s="351"/>
      <c r="B34" s="101"/>
      <c r="D34" s="36" t="s">
        <v>660</v>
      </c>
      <c r="E34" s="36"/>
      <c r="F34" s="36"/>
      <c r="G34" s="36"/>
      <c r="H34" s="507"/>
      <c r="I34" s="500">
        <v>40000</v>
      </c>
      <c r="J34" s="501">
        <v>49730.73</v>
      </c>
      <c r="K34" s="500">
        <v>38000</v>
      </c>
      <c r="L34" s="500">
        <f>K34</f>
        <v>38000</v>
      </c>
    </row>
    <row r="35" spans="1:12" s="2" customFormat="1" ht="24" customHeight="1">
      <c r="A35" s="352"/>
      <c r="B35" s="101"/>
      <c r="D35" s="34" t="s">
        <v>643</v>
      </c>
      <c r="E35" s="49"/>
      <c r="F35" s="49"/>
      <c r="G35" s="49"/>
      <c r="H35" s="80"/>
      <c r="I35" s="500">
        <v>0</v>
      </c>
      <c r="J35" s="500"/>
      <c r="K35" s="500">
        <v>0</v>
      </c>
      <c r="L35" s="500">
        <f>K35</f>
        <v>0</v>
      </c>
    </row>
    <row r="36" spans="1:12" s="2" customFormat="1" ht="24" customHeight="1">
      <c r="A36" s="352"/>
      <c r="B36" s="141"/>
      <c r="E36" s="69"/>
      <c r="F36" s="69"/>
      <c r="G36" s="69"/>
      <c r="H36" s="69"/>
      <c r="I36" s="69"/>
      <c r="J36" s="549" t="s">
        <v>690</v>
      </c>
      <c r="K36" s="69"/>
      <c r="L36" s="69"/>
    </row>
    <row r="37" spans="1:12" s="13" customFormat="1" ht="25.5" customHeight="1">
      <c r="A37" s="290"/>
      <c r="B37" s="680" t="s">
        <v>703</v>
      </c>
      <c r="C37" s="680"/>
      <c r="D37" s="498" t="s">
        <v>616</v>
      </c>
      <c r="E37" s="49"/>
      <c r="F37" s="49"/>
      <c r="G37" s="49"/>
      <c r="H37" s="80"/>
      <c r="I37" s="499">
        <f>SUM(I38:I40)</f>
        <v>69172079</v>
      </c>
      <c r="J37" s="499">
        <f>SUM(J38:J40)</f>
        <v>45887945</v>
      </c>
      <c r="K37" s="499">
        <f>SUM(K38:K40)</f>
        <v>115060024</v>
      </c>
      <c r="L37" s="499">
        <f>SUM(L38:L40)</f>
        <v>115060024</v>
      </c>
    </row>
    <row r="38" spans="2:12" ht="24" customHeight="1">
      <c r="B38" s="101"/>
      <c r="C38" s="2"/>
      <c r="D38" s="36" t="s">
        <v>704</v>
      </c>
      <c r="E38" s="36"/>
      <c r="F38" s="36"/>
      <c r="G38" s="36"/>
      <c r="H38" s="507"/>
      <c r="I38" s="113">
        <v>69172079</v>
      </c>
      <c r="J38" s="501">
        <f>K38-I38</f>
        <v>43071448</v>
      </c>
      <c r="K38" s="500">
        <v>112243527</v>
      </c>
      <c r="L38" s="500">
        <f>K38</f>
        <v>112243527</v>
      </c>
    </row>
    <row r="39" spans="2:12" ht="24" customHeight="1">
      <c r="B39" s="101"/>
      <c r="C39" s="2"/>
      <c r="D39" s="283" t="s">
        <v>705</v>
      </c>
      <c r="E39" s="49"/>
      <c r="F39" s="49"/>
      <c r="G39" s="49"/>
      <c r="H39" s="80"/>
      <c r="I39" s="500">
        <v>0</v>
      </c>
      <c r="J39" s="501">
        <f>K39-I39</f>
        <v>2816497</v>
      </c>
      <c r="K39" s="500">
        <v>2816497</v>
      </c>
      <c r="L39" s="500">
        <f>K39</f>
        <v>2816497</v>
      </c>
    </row>
  </sheetData>
  <sheetProtection/>
  <mergeCells count="18">
    <mergeCell ref="K1:L2"/>
    <mergeCell ref="K3:K4"/>
    <mergeCell ref="L3:L4"/>
    <mergeCell ref="B5:C11"/>
    <mergeCell ref="B29:C29"/>
    <mergeCell ref="D1:D4"/>
    <mergeCell ref="E1:H2"/>
    <mergeCell ref="E3:E4"/>
    <mergeCell ref="F3:H3"/>
    <mergeCell ref="B3:B4"/>
    <mergeCell ref="C3:C4"/>
    <mergeCell ref="B37:C37"/>
    <mergeCell ref="A1:A4"/>
    <mergeCell ref="B1:C2"/>
    <mergeCell ref="I1:I4"/>
    <mergeCell ref="J1:J4"/>
    <mergeCell ref="B33:C33"/>
    <mergeCell ref="B12:C12"/>
  </mergeCells>
  <printOptions/>
  <pageMargins left="0.7874015748031497" right="0.7874015748031497" top="0.7874015748031497" bottom="0.7874015748031497" header="0.31496062992125984" footer="0.31496062992125984"/>
  <pageSetup horizontalDpi="300" verticalDpi="300" orientation="landscape" paperSize="9" scale="80" r:id="rId2"/>
  <rowBreaks count="1" manualBreakCount="1">
    <brk id="50" min="1" max="14" man="1"/>
  </rowBreaks>
  <drawing r:id="rId1"/>
</worksheet>
</file>

<file path=xl/worksheets/sheet19.xml><?xml version="1.0" encoding="utf-8"?>
<worksheet xmlns="http://schemas.openxmlformats.org/spreadsheetml/2006/main" xmlns:r="http://schemas.openxmlformats.org/officeDocument/2006/relationships">
  <sheetPr>
    <tabColor theme="0"/>
  </sheetPr>
  <dimension ref="A1:L33"/>
  <sheetViews>
    <sheetView showGridLines="0" zoomScale="90" zoomScaleNormal="90" zoomScalePageLayoutView="0" workbookViewId="0" topLeftCell="A1">
      <selection activeCell="K1" sqref="K1:L2"/>
    </sheetView>
  </sheetViews>
  <sheetFormatPr defaultColWidth="9.140625" defaultRowHeight="12.75"/>
  <cols>
    <col min="1" max="1" width="11.28125" style="70" customWidth="1"/>
    <col min="2" max="2" width="5.7109375" style="71" customWidth="1"/>
    <col min="3" max="3" width="5.7109375" style="13" customWidth="1"/>
    <col min="4" max="4" width="70.7109375" style="9" customWidth="1"/>
    <col min="5" max="8" width="4.7109375" style="9" customWidth="1"/>
    <col min="9" max="12" width="15.7109375" style="9" customWidth="1"/>
    <col min="13"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12.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41.25" customHeight="1">
      <c r="A5" s="342"/>
      <c r="B5" s="669">
        <v>21</v>
      </c>
      <c r="C5" s="670"/>
      <c r="D5" s="147" t="s">
        <v>216</v>
      </c>
      <c r="E5" s="359"/>
      <c r="F5" s="368"/>
      <c r="G5" s="368"/>
      <c r="H5" s="360"/>
      <c r="I5" s="28">
        <f>I8</f>
        <v>938193</v>
      </c>
      <c r="J5" s="28">
        <f>J8</f>
        <v>-6518</v>
      </c>
      <c r="K5" s="28">
        <f>K8</f>
        <v>931675</v>
      </c>
      <c r="L5" s="28">
        <f>L8</f>
        <v>931675</v>
      </c>
    </row>
    <row r="6" spans="1:12" ht="29.25" customHeight="1">
      <c r="A6" s="343"/>
      <c r="B6" s="671"/>
      <c r="C6" s="672"/>
      <c r="D6" s="26" t="s">
        <v>1</v>
      </c>
      <c r="E6" s="361"/>
      <c r="F6" s="369"/>
      <c r="G6" s="369"/>
      <c r="H6" s="362"/>
      <c r="I6" s="29"/>
      <c r="J6" s="29"/>
      <c r="K6" s="29"/>
      <c r="L6" s="29"/>
    </row>
    <row r="7" spans="1:12" ht="21.75" customHeight="1">
      <c r="A7" s="343"/>
      <c r="B7" s="671"/>
      <c r="C7" s="672"/>
      <c r="D7" s="27" t="s">
        <v>2</v>
      </c>
      <c r="E7" s="361"/>
      <c r="F7" s="369"/>
      <c r="G7" s="369"/>
      <c r="H7" s="362"/>
      <c r="I7" s="29"/>
      <c r="J7" s="29"/>
      <c r="K7" s="29"/>
      <c r="L7" s="29"/>
    </row>
    <row r="8" spans="1:12" s="13" customFormat="1" ht="16.5" customHeight="1">
      <c r="A8" s="53"/>
      <c r="B8" s="651" t="s">
        <v>544</v>
      </c>
      <c r="C8" s="652"/>
      <c r="D8" s="12" t="s">
        <v>217</v>
      </c>
      <c r="E8" s="365"/>
      <c r="F8" s="371"/>
      <c r="G8" s="371"/>
      <c r="H8" s="366"/>
      <c r="I8" s="31">
        <f>I9+I15</f>
        <v>938193</v>
      </c>
      <c r="J8" s="31">
        <f>J9+J15</f>
        <v>-6518</v>
      </c>
      <c r="K8" s="31">
        <f>K9+K15</f>
        <v>931675</v>
      </c>
      <c r="L8" s="31">
        <f>L9+L15</f>
        <v>931675</v>
      </c>
    </row>
    <row r="9" spans="1:12" s="13" customFormat="1" ht="16.5" customHeight="1">
      <c r="A9" s="54"/>
      <c r="B9" s="174"/>
      <c r="C9" s="56"/>
      <c r="D9" s="16" t="s">
        <v>218</v>
      </c>
      <c r="E9" s="386"/>
      <c r="F9" s="387"/>
      <c r="G9" s="387"/>
      <c r="H9" s="388"/>
      <c r="I9" s="33">
        <f>SUM(I10:I14)</f>
        <v>891443</v>
      </c>
      <c r="J9" s="33">
        <f>SUM(J10:J14)</f>
        <v>-4181</v>
      </c>
      <c r="K9" s="33">
        <f>SUM(K10:K14)</f>
        <v>887262</v>
      </c>
      <c r="L9" s="33">
        <f>SUM(L10:L14)</f>
        <v>887262</v>
      </c>
    </row>
    <row r="10" spans="1:12" s="176" customFormat="1" ht="26.25" customHeight="1">
      <c r="A10" s="175">
        <v>2115</v>
      </c>
      <c r="B10" s="265">
        <v>196</v>
      </c>
      <c r="C10" s="112">
        <v>196</v>
      </c>
      <c r="D10" s="78" t="s">
        <v>219</v>
      </c>
      <c r="E10" s="84" t="s">
        <v>549</v>
      </c>
      <c r="F10" s="84" t="s">
        <v>554</v>
      </c>
      <c r="G10" s="84" t="s">
        <v>554</v>
      </c>
      <c r="H10" s="84" t="s">
        <v>554</v>
      </c>
      <c r="I10" s="113">
        <v>0</v>
      </c>
      <c r="J10" s="113">
        <f>K10-I10</f>
        <v>0</v>
      </c>
      <c r="K10" s="113">
        <v>0</v>
      </c>
      <c r="L10" s="113">
        <f>K10</f>
        <v>0</v>
      </c>
    </row>
    <row r="11" spans="1:12" s="20" customFormat="1" ht="22.5" customHeight="1">
      <c r="A11" s="17">
        <v>2115</v>
      </c>
      <c r="B11" s="24">
        <v>202</v>
      </c>
      <c r="C11" s="18">
        <v>202</v>
      </c>
      <c r="D11" s="25" t="s">
        <v>6</v>
      </c>
      <c r="E11" s="84" t="s">
        <v>549</v>
      </c>
      <c r="F11" s="84" t="s">
        <v>554</v>
      </c>
      <c r="G11" s="84" t="s">
        <v>554</v>
      </c>
      <c r="H11" s="84" t="s">
        <v>554</v>
      </c>
      <c r="I11" s="113">
        <v>10625</v>
      </c>
      <c r="J11" s="113">
        <f>K11-I11</f>
        <v>-531</v>
      </c>
      <c r="K11" s="113">
        <v>10094</v>
      </c>
      <c r="L11" s="113">
        <f>K11</f>
        <v>10094</v>
      </c>
    </row>
    <row r="12" spans="1:12" s="20" customFormat="1" ht="24.75" customHeight="1">
      <c r="A12" s="17">
        <v>2115</v>
      </c>
      <c r="B12" s="24">
        <v>205</v>
      </c>
      <c r="C12" s="18">
        <v>205</v>
      </c>
      <c r="D12" s="25" t="s">
        <v>526</v>
      </c>
      <c r="E12" s="84" t="s">
        <v>549</v>
      </c>
      <c r="F12" s="84" t="s">
        <v>554</v>
      </c>
      <c r="G12" s="84" t="s">
        <v>554</v>
      </c>
      <c r="H12" s="84" t="s">
        <v>554</v>
      </c>
      <c r="I12" s="113">
        <v>0</v>
      </c>
      <c r="J12" s="113">
        <f>K12-I12</f>
        <v>0</v>
      </c>
      <c r="K12" s="113">
        <v>0</v>
      </c>
      <c r="L12" s="113">
        <f>K12</f>
        <v>0</v>
      </c>
    </row>
    <row r="13" spans="1:12" s="20" customFormat="1" ht="61.5" customHeight="1">
      <c r="A13" s="17">
        <v>2115</v>
      </c>
      <c r="B13" s="331">
        <v>248</v>
      </c>
      <c r="C13" s="302">
        <v>248</v>
      </c>
      <c r="D13" s="294" t="s">
        <v>533</v>
      </c>
      <c r="E13" s="84" t="s">
        <v>549</v>
      </c>
      <c r="F13" s="84" t="s">
        <v>554</v>
      </c>
      <c r="G13" s="84" t="s">
        <v>554</v>
      </c>
      <c r="H13" s="84" t="s">
        <v>554</v>
      </c>
      <c r="I13" s="113">
        <v>73000</v>
      </c>
      <c r="J13" s="113">
        <f>K13-I13</f>
        <v>-3650</v>
      </c>
      <c r="K13" s="113">
        <v>69350</v>
      </c>
      <c r="L13" s="113">
        <f>K13</f>
        <v>69350</v>
      </c>
    </row>
    <row r="14" spans="1:12" s="20" customFormat="1" ht="69.75" customHeight="1">
      <c r="A14" s="17">
        <v>2120</v>
      </c>
      <c r="B14" s="331">
        <v>249</v>
      </c>
      <c r="C14" s="302">
        <v>249</v>
      </c>
      <c r="D14" s="294" t="s">
        <v>534</v>
      </c>
      <c r="E14" s="84" t="s">
        <v>548</v>
      </c>
      <c r="F14" s="84" t="s">
        <v>554</v>
      </c>
      <c r="G14" s="84" t="s">
        <v>554</v>
      </c>
      <c r="H14" s="84" t="s">
        <v>554</v>
      </c>
      <c r="I14" s="113">
        <v>807818</v>
      </c>
      <c r="J14" s="113">
        <f>K14-I14</f>
        <v>0</v>
      </c>
      <c r="K14" s="113">
        <v>807818</v>
      </c>
      <c r="L14" s="113">
        <f>K14</f>
        <v>807818</v>
      </c>
    </row>
    <row r="15" spans="1:12" s="178" customFormat="1" ht="16.5" customHeight="1">
      <c r="A15" s="177"/>
      <c r="B15" s="87"/>
      <c r="C15" s="119"/>
      <c r="D15" s="88" t="s">
        <v>220</v>
      </c>
      <c r="E15" s="374"/>
      <c r="F15" s="375"/>
      <c r="G15" s="375"/>
      <c r="H15" s="118"/>
      <c r="I15" s="97">
        <f>SUM(I16:I19)</f>
        <v>46750</v>
      </c>
      <c r="J15" s="97">
        <f>SUM(J16:J19)</f>
        <v>-2337</v>
      </c>
      <c r="K15" s="97">
        <f>SUM(K16:K19)</f>
        <v>44413</v>
      </c>
      <c r="L15" s="97">
        <f>SUM(L16:L19)</f>
        <v>44413</v>
      </c>
    </row>
    <row r="16" spans="1:12" s="20" customFormat="1" ht="27" customHeight="1">
      <c r="A16" s="17">
        <v>2115</v>
      </c>
      <c r="B16" s="24">
        <v>203</v>
      </c>
      <c r="C16" s="18">
        <v>203</v>
      </c>
      <c r="D16" s="25" t="s">
        <v>221</v>
      </c>
      <c r="E16" s="84" t="s">
        <v>551</v>
      </c>
      <c r="F16" s="84" t="s">
        <v>554</v>
      </c>
      <c r="G16" s="84" t="s">
        <v>554</v>
      </c>
      <c r="H16" s="84" t="s">
        <v>554</v>
      </c>
      <c r="I16" s="113">
        <v>0</v>
      </c>
      <c r="J16" s="113">
        <f>K16-I16</f>
        <v>0</v>
      </c>
      <c r="K16" s="113">
        <v>0</v>
      </c>
      <c r="L16" s="113">
        <f>K16</f>
        <v>0</v>
      </c>
    </row>
    <row r="17" spans="1:12" s="20" customFormat="1" ht="37.5" customHeight="1">
      <c r="A17" s="17">
        <v>2115</v>
      </c>
      <c r="B17" s="24">
        <v>204</v>
      </c>
      <c r="C17" s="18">
        <v>204</v>
      </c>
      <c r="D17" s="25" t="s">
        <v>222</v>
      </c>
      <c r="E17" s="84" t="s">
        <v>551</v>
      </c>
      <c r="F17" s="84" t="s">
        <v>554</v>
      </c>
      <c r="G17" s="84" t="s">
        <v>554</v>
      </c>
      <c r="H17" s="84" t="s">
        <v>554</v>
      </c>
      <c r="I17" s="113">
        <v>0</v>
      </c>
      <c r="J17" s="113">
        <f>K17-I17</f>
        <v>0</v>
      </c>
      <c r="K17" s="113">
        <v>0</v>
      </c>
      <c r="L17" s="113">
        <f>K17</f>
        <v>0</v>
      </c>
    </row>
    <row r="18" spans="1:12" s="178" customFormat="1" ht="33" customHeight="1">
      <c r="A18" s="175">
        <v>2120</v>
      </c>
      <c r="B18" s="265">
        <v>206</v>
      </c>
      <c r="C18" s="112">
        <v>206</v>
      </c>
      <c r="D18" s="25" t="s">
        <v>223</v>
      </c>
      <c r="E18" s="84" t="s">
        <v>551</v>
      </c>
      <c r="F18" s="84" t="s">
        <v>554</v>
      </c>
      <c r="G18" s="84" t="s">
        <v>554</v>
      </c>
      <c r="H18" s="84" t="s">
        <v>554</v>
      </c>
      <c r="I18" s="113">
        <v>46750</v>
      </c>
      <c r="J18" s="113">
        <f>K18-I18</f>
        <v>-2337</v>
      </c>
      <c r="K18" s="113">
        <v>44413</v>
      </c>
      <c r="L18" s="113">
        <f>K18</f>
        <v>44413</v>
      </c>
    </row>
    <row r="19" spans="1:12" s="178" customFormat="1" ht="33" customHeight="1">
      <c r="A19" s="540"/>
      <c r="B19" s="265">
        <v>214</v>
      </c>
      <c r="C19" s="112">
        <v>214</v>
      </c>
      <c r="D19" s="25" t="s">
        <v>672</v>
      </c>
      <c r="E19" s="84" t="s">
        <v>551</v>
      </c>
      <c r="F19" s="84" t="s">
        <v>554</v>
      </c>
      <c r="G19" s="84" t="s">
        <v>554</v>
      </c>
      <c r="H19" s="84" t="s">
        <v>554</v>
      </c>
      <c r="I19" s="113">
        <v>0</v>
      </c>
      <c r="J19" s="113">
        <f>K19-I19</f>
        <v>0</v>
      </c>
      <c r="K19" s="113">
        <v>0</v>
      </c>
      <c r="L19" s="113">
        <f>K19</f>
        <v>0</v>
      </c>
    </row>
    <row r="20" spans="1:12" s="20" customFormat="1" ht="16.5" customHeight="1">
      <c r="A20" s="188"/>
      <c r="B20" s="651" t="s">
        <v>547</v>
      </c>
      <c r="C20" s="726"/>
      <c r="D20" s="482" t="s">
        <v>441</v>
      </c>
      <c r="E20" s="389"/>
      <c r="F20" s="389"/>
      <c r="G20" s="389"/>
      <c r="H20" s="390"/>
      <c r="I20" s="162">
        <f>I21</f>
        <v>5000</v>
      </c>
      <c r="J20" s="162">
        <f>J21</f>
        <v>0</v>
      </c>
      <c r="K20" s="162">
        <f>K21</f>
        <v>5000</v>
      </c>
      <c r="L20" s="162">
        <f>L21</f>
        <v>5000</v>
      </c>
    </row>
    <row r="21" spans="1:12" s="20" customFormat="1" ht="16.5" customHeight="1">
      <c r="A21" s="188"/>
      <c r="B21" s="163"/>
      <c r="C21" s="266"/>
      <c r="D21" s="483" t="s">
        <v>442</v>
      </c>
      <c r="E21" s="391"/>
      <c r="F21" s="391"/>
      <c r="G21" s="391"/>
      <c r="H21" s="392"/>
      <c r="I21" s="63">
        <f>SUM(I22:I22)</f>
        <v>5000</v>
      </c>
      <c r="J21" s="63">
        <f>SUM(J22:J22)</f>
        <v>0</v>
      </c>
      <c r="K21" s="63">
        <f>SUM(K22:K22)</f>
        <v>5000</v>
      </c>
      <c r="L21" s="63">
        <f>SUM(L22:L22)</f>
        <v>5000</v>
      </c>
    </row>
    <row r="22" spans="1:12" s="20" customFormat="1" ht="16.5" customHeight="1">
      <c r="A22" s="313">
        <v>886</v>
      </c>
      <c r="B22" s="311" t="s">
        <v>571</v>
      </c>
      <c r="C22" s="312">
        <v>749</v>
      </c>
      <c r="D22" s="484" t="s">
        <v>316</v>
      </c>
      <c r="E22" s="84" t="s">
        <v>548</v>
      </c>
      <c r="F22" s="189">
        <v>1</v>
      </c>
      <c r="G22" s="189">
        <v>1</v>
      </c>
      <c r="H22" s="189">
        <v>1</v>
      </c>
      <c r="I22" s="113">
        <v>5000</v>
      </c>
      <c r="J22" s="113">
        <f>K22-I22</f>
        <v>0</v>
      </c>
      <c r="K22" s="113">
        <v>5000</v>
      </c>
      <c r="L22" s="113">
        <f>K22</f>
        <v>5000</v>
      </c>
    </row>
    <row r="23" spans="1:12" s="20" customFormat="1" ht="16.5" customHeight="1">
      <c r="A23" s="558"/>
      <c r="B23" s="559"/>
      <c r="C23" s="560"/>
      <c r="D23" s="489"/>
      <c r="E23" s="259"/>
      <c r="F23" s="188"/>
      <c r="G23" s="188"/>
      <c r="H23" s="188"/>
      <c r="I23" s="512"/>
      <c r="J23" s="512"/>
      <c r="K23" s="512"/>
      <c r="L23" s="512"/>
    </row>
    <row r="24" spans="1:4" s="2" customFormat="1" ht="32.25" customHeight="1">
      <c r="A24" s="179"/>
      <c r="B24" s="163"/>
      <c r="C24" s="725"/>
      <c r="D24" s="725"/>
    </row>
    <row r="25" spans="1:10" s="2" customFormat="1" ht="15" customHeight="1">
      <c r="A25" s="67"/>
      <c r="B25" s="279"/>
      <c r="C25" s="280"/>
      <c r="D25" s="280"/>
      <c r="J25" s="549" t="s">
        <v>685</v>
      </c>
    </row>
    <row r="26" spans="2:12" ht="24" customHeight="1">
      <c r="B26" s="680" t="s">
        <v>663</v>
      </c>
      <c r="C26" s="680"/>
      <c r="D26" s="498" t="s">
        <v>616</v>
      </c>
      <c r="E26" s="34"/>
      <c r="F26" s="49"/>
      <c r="G26" s="49"/>
      <c r="H26" s="80"/>
      <c r="I26" s="499">
        <f>SUM(I27:I29)</f>
        <v>10625</v>
      </c>
      <c r="J26" s="499">
        <f>SUM(J27:J29)</f>
        <v>25000</v>
      </c>
      <c r="K26" s="499">
        <f>SUM(K27:K29)</f>
        <v>10094</v>
      </c>
      <c r="L26" s="499">
        <f>SUM(L27:L29)</f>
        <v>10094</v>
      </c>
    </row>
    <row r="27" spans="2:12" ht="14.25" customHeight="1">
      <c r="B27" s="101"/>
      <c r="C27" s="9"/>
      <c r="D27" s="36" t="s">
        <v>662</v>
      </c>
      <c r="E27" s="36"/>
      <c r="F27" s="36"/>
      <c r="G27" s="36"/>
      <c r="H27" s="507"/>
      <c r="I27" s="500">
        <v>10625</v>
      </c>
      <c r="J27" s="501">
        <v>25000</v>
      </c>
      <c r="K27" s="500">
        <v>10094</v>
      </c>
      <c r="L27" s="500">
        <f>K27</f>
        <v>10094</v>
      </c>
    </row>
    <row r="28" spans="1:12" s="2" customFormat="1" ht="21" customHeight="1">
      <c r="A28" s="67"/>
      <c r="B28" s="101"/>
      <c r="D28" s="34" t="s">
        <v>643</v>
      </c>
      <c r="E28" s="34"/>
      <c r="F28" s="49"/>
      <c r="G28" s="49"/>
      <c r="H28" s="80"/>
      <c r="I28" s="500">
        <v>0</v>
      </c>
      <c r="J28" s="500">
        <v>0</v>
      </c>
      <c r="K28" s="500">
        <v>0</v>
      </c>
      <c r="L28" s="500">
        <v>0</v>
      </c>
    </row>
    <row r="29" spans="2:4" ht="12.75">
      <c r="B29" s="180"/>
      <c r="C29" s="716"/>
      <c r="D29" s="716"/>
    </row>
    <row r="30" spans="1:9" s="2" customFormat="1" ht="20.25" customHeight="1">
      <c r="A30" s="455"/>
      <c r="B30" s="727"/>
      <c r="C30" s="727"/>
      <c r="D30" s="727"/>
      <c r="E30" s="727"/>
      <c r="F30" s="727"/>
      <c r="G30" s="727"/>
      <c r="H30" s="727"/>
      <c r="I30" s="727"/>
    </row>
    <row r="31" spans="2:4" s="315" customFormat="1" ht="2.25" customHeight="1">
      <c r="B31" s="314"/>
      <c r="D31" s="316"/>
    </row>
    <row r="32" spans="1:9" s="2" customFormat="1" ht="12.75">
      <c r="A32" s="455"/>
      <c r="B32" s="724"/>
      <c r="C32" s="724"/>
      <c r="D32" s="724"/>
      <c r="E32" s="724"/>
      <c r="F32" s="724"/>
      <c r="G32" s="724"/>
      <c r="H32" s="724"/>
      <c r="I32" s="724"/>
    </row>
    <row r="33" ht="12.75">
      <c r="C33" s="6"/>
    </row>
  </sheetData>
  <sheetProtection/>
  <mergeCells count="21">
    <mergeCell ref="L3:L4"/>
    <mergeCell ref="B5:C7"/>
    <mergeCell ref="B8:C8"/>
    <mergeCell ref="J1:J4"/>
    <mergeCell ref="B30:I30"/>
    <mergeCell ref="K3:K4"/>
    <mergeCell ref="K1:L2"/>
    <mergeCell ref="A1:A4"/>
    <mergeCell ref="C3:C4"/>
    <mergeCell ref="B3:B4"/>
    <mergeCell ref="C24:D24"/>
    <mergeCell ref="E1:H2"/>
    <mergeCell ref="B20:C20"/>
    <mergeCell ref="B32:I32"/>
    <mergeCell ref="B1:C2"/>
    <mergeCell ref="I1:I4"/>
    <mergeCell ref="B26:C26"/>
    <mergeCell ref="F3:H3"/>
    <mergeCell ref="D1:D4"/>
    <mergeCell ref="E3:E4"/>
    <mergeCell ref="C29:D29"/>
  </mergeCells>
  <printOptions/>
  <pageMargins left="0.7874015748031497" right="0.7874015748031497" top="0.7874015748031497" bottom="0.787401574803149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theme="0"/>
  </sheetPr>
  <dimension ref="A1:N68"/>
  <sheetViews>
    <sheetView showGridLines="0" tabSelected="1" zoomScalePageLayoutView="0" workbookViewId="0" topLeftCell="A1">
      <selection activeCell="G72" sqref="G72"/>
    </sheetView>
  </sheetViews>
  <sheetFormatPr defaultColWidth="9.140625" defaultRowHeight="12.75"/>
  <cols>
    <col min="1" max="1" width="8.57421875" style="216" customWidth="1"/>
    <col min="2" max="2" width="9.00390625" style="217" customWidth="1"/>
    <col min="3" max="3" width="50.140625" style="632" customWidth="1"/>
    <col min="4" max="5" width="25.7109375" style="192" hidden="1" customWidth="1"/>
    <col min="6" max="6" width="6.57421875" style="203" customWidth="1"/>
    <col min="7" max="7" width="23.140625" style="192" customWidth="1"/>
    <col min="8" max="8" width="10.421875" style="192" customWidth="1"/>
    <col min="9" max="9" width="22.421875" style="636" customWidth="1"/>
    <col min="10" max="11" width="25.7109375" style="192" hidden="1" customWidth="1"/>
    <col min="12" max="13" width="18.140625" style="192" customWidth="1"/>
    <col min="14" max="14" width="16.28125" style="218" customWidth="1"/>
    <col min="15" max="15" width="5.421875" style="218" customWidth="1"/>
    <col min="16" max="16" width="6.140625" style="218" customWidth="1"/>
    <col min="17" max="16384" width="9.140625" style="218" customWidth="1"/>
  </cols>
  <sheetData>
    <row r="1" spans="1:13" ht="55.5" customHeight="1">
      <c r="A1" s="609" t="s">
        <v>762</v>
      </c>
      <c r="B1" s="609" t="s">
        <v>763</v>
      </c>
      <c r="C1" s="790" t="s">
        <v>764</v>
      </c>
      <c r="D1" s="610"/>
      <c r="E1" s="610"/>
      <c r="F1" s="611" t="s">
        <v>765</v>
      </c>
      <c r="G1" s="611" t="s">
        <v>766</v>
      </c>
      <c r="H1" s="611" t="s">
        <v>767</v>
      </c>
      <c r="I1" s="611" t="s">
        <v>768</v>
      </c>
      <c r="J1" s="610"/>
      <c r="K1" s="610"/>
      <c r="L1" s="612" t="s">
        <v>770</v>
      </c>
      <c r="M1" s="612" t="s">
        <v>771</v>
      </c>
    </row>
    <row r="2" spans="1:14" s="212" customFormat="1" ht="27.75" customHeight="1">
      <c r="A2" s="788">
        <v>2115</v>
      </c>
      <c r="B2" s="613" t="s">
        <v>772</v>
      </c>
      <c r="C2" s="614" t="s">
        <v>331</v>
      </c>
      <c r="D2" s="615">
        <v>41244711</v>
      </c>
      <c r="E2" s="616">
        <f>J2-D2</f>
        <v>-6337248</v>
      </c>
      <c r="F2" s="617" t="s">
        <v>760</v>
      </c>
      <c r="G2" s="617" t="s">
        <v>586</v>
      </c>
      <c r="H2" s="617" t="s">
        <v>760</v>
      </c>
      <c r="I2" s="617" t="s">
        <v>588</v>
      </c>
      <c r="J2" s="616">
        <v>34907463</v>
      </c>
      <c r="K2" s="616">
        <f>L2-J2</f>
        <v>-34907463</v>
      </c>
      <c r="L2" s="615">
        <v>0</v>
      </c>
      <c r="M2" s="615">
        <f>L2</f>
        <v>0</v>
      </c>
      <c r="N2" s="529"/>
    </row>
    <row r="3" spans="1:14" s="212" customFormat="1" ht="33.75" customHeight="1">
      <c r="A3" s="789">
        <v>2183</v>
      </c>
      <c r="B3" s="613">
        <v>801</v>
      </c>
      <c r="C3" s="618" t="s">
        <v>773</v>
      </c>
      <c r="D3" s="616">
        <v>131781289</v>
      </c>
      <c r="E3" s="616">
        <f aca="true" t="shared" si="0" ref="E3:E43">J3-D3</f>
        <v>-26254756</v>
      </c>
      <c r="F3" s="617" t="s">
        <v>760</v>
      </c>
      <c r="G3" s="617" t="s">
        <v>586</v>
      </c>
      <c r="H3" s="617" t="s">
        <v>760</v>
      </c>
      <c r="I3" s="617" t="s">
        <v>588</v>
      </c>
      <c r="J3" s="616">
        <v>105526533</v>
      </c>
      <c r="K3" s="616">
        <f aca="true" t="shared" si="1" ref="K3:K43">L3-J3</f>
        <v>-102428533</v>
      </c>
      <c r="L3" s="615">
        <v>3098000</v>
      </c>
      <c r="M3" s="615">
        <f aca="true" t="shared" si="2" ref="M3:M64">L3</f>
        <v>3098000</v>
      </c>
      <c r="N3" s="529"/>
    </row>
    <row r="4" spans="1:14" s="212" customFormat="1" ht="26.25" customHeight="1">
      <c r="A4" s="789">
        <v>2185</v>
      </c>
      <c r="B4" s="613">
        <v>802</v>
      </c>
      <c r="C4" s="618" t="s">
        <v>333</v>
      </c>
      <c r="D4" s="616">
        <v>106051194</v>
      </c>
      <c r="E4" s="616">
        <f t="shared" si="0"/>
        <v>-36879115</v>
      </c>
      <c r="F4" s="617" t="s">
        <v>760</v>
      </c>
      <c r="G4" s="617" t="s">
        <v>586</v>
      </c>
      <c r="H4" s="617" t="s">
        <v>760</v>
      </c>
      <c r="I4" s="617" t="s">
        <v>588</v>
      </c>
      <c r="J4" s="616">
        <v>69172079</v>
      </c>
      <c r="K4" s="616">
        <f t="shared" si="1"/>
        <v>42094929</v>
      </c>
      <c r="L4" s="615">
        <v>111267008</v>
      </c>
      <c r="M4" s="615">
        <f t="shared" si="2"/>
        <v>111267008</v>
      </c>
      <c r="N4" s="529"/>
    </row>
    <row r="5" spans="1:13" s="212" customFormat="1" ht="34.5" customHeight="1">
      <c r="A5" s="789">
        <v>2184</v>
      </c>
      <c r="B5" s="613" t="s">
        <v>774</v>
      </c>
      <c r="C5" s="618" t="s">
        <v>334</v>
      </c>
      <c r="D5" s="615">
        <v>7559458</v>
      </c>
      <c r="E5" s="616">
        <f t="shared" si="0"/>
        <v>-867841</v>
      </c>
      <c r="F5" s="617" t="s">
        <v>760</v>
      </c>
      <c r="G5" s="617" t="s">
        <v>586</v>
      </c>
      <c r="H5" s="617" t="s">
        <v>760</v>
      </c>
      <c r="I5" s="617" t="s">
        <v>588</v>
      </c>
      <c r="J5" s="616">
        <v>6691617</v>
      </c>
      <c r="K5" s="616">
        <f t="shared" si="1"/>
        <v>-6691617</v>
      </c>
      <c r="L5" s="615">
        <v>0</v>
      </c>
      <c r="M5" s="615">
        <f t="shared" si="2"/>
        <v>0</v>
      </c>
    </row>
    <row r="6" spans="1:13" s="278" customFormat="1" ht="63" customHeight="1">
      <c r="A6" s="788">
        <v>1497</v>
      </c>
      <c r="B6" s="613" t="s">
        <v>775</v>
      </c>
      <c r="C6" s="620" t="s">
        <v>603</v>
      </c>
      <c r="D6" s="615">
        <v>0</v>
      </c>
      <c r="E6" s="616">
        <f>J6-D6</f>
        <v>45000000</v>
      </c>
      <c r="F6" s="617" t="s">
        <v>760</v>
      </c>
      <c r="G6" s="617" t="s">
        <v>586</v>
      </c>
      <c r="H6" s="617" t="s">
        <v>760</v>
      </c>
      <c r="I6" s="617" t="s">
        <v>588</v>
      </c>
      <c r="J6" s="616">
        <v>45000000</v>
      </c>
      <c r="K6" s="616">
        <f t="shared" si="1"/>
        <v>-45000000</v>
      </c>
      <c r="L6" s="615">
        <v>0</v>
      </c>
      <c r="M6" s="615">
        <f t="shared" si="2"/>
        <v>0</v>
      </c>
    </row>
    <row r="7" spans="1:13" s="278" customFormat="1" ht="45" customHeight="1">
      <c r="A7" s="788">
        <v>2133</v>
      </c>
      <c r="B7" s="619">
        <v>808</v>
      </c>
      <c r="C7" s="621" t="s">
        <v>776</v>
      </c>
      <c r="D7" s="615">
        <v>0</v>
      </c>
      <c r="E7" s="616">
        <f>J7-D7</f>
        <v>7930121</v>
      </c>
      <c r="F7" s="617" t="s">
        <v>760</v>
      </c>
      <c r="G7" s="617" t="s">
        <v>586</v>
      </c>
      <c r="H7" s="617" t="s">
        <v>760</v>
      </c>
      <c r="I7" s="617" t="s">
        <v>588</v>
      </c>
      <c r="J7" s="616">
        <v>7930121</v>
      </c>
      <c r="K7" s="616">
        <f t="shared" si="1"/>
        <v>-3965060</v>
      </c>
      <c r="L7" s="615">
        <v>3965061</v>
      </c>
      <c r="M7" s="615">
        <f t="shared" si="2"/>
        <v>3965061</v>
      </c>
    </row>
    <row r="8" spans="1:13" s="212" customFormat="1" ht="34.5" customHeight="1">
      <c r="A8" s="789">
        <v>2102</v>
      </c>
      <c r="B8" s="613">
        <v>809</v>
      </c>
      <c r="C8" s="618" t="s">
        <v>338</v>
      </c>
      <c r="D8" s="616">
        <v>20916054</v>
      </c>
      <c r="E8" s="616">
        <f t="shared" si="0"/>
        <v>-2654316</v>
      </c>
      <c r="F8" s="617" t="s">
        <v>760</v>
      </c>
      <c r="G8" s="617" t="s">
        <v>586</v>
      </c>
      <c r="H8" s="617" t="s">
        <v>760</v>
      </c>
      <c r="I8" s="617" t="s">
        <v>588</v>
      </c>
      <c r="J8" s="616">
        <v>18261738</v>
      </c>
      <c r="K8" s="616">
        <f t="shared" si="1"/>
        <v>-13116880</v>
      </c>
      <c r="L8" s="615">
        <v>5144858</v>
      </c>
      <c r="M8" s="615">
        <f t="shared" si="2"/>
        <v>5144858</v>
      </c>
    </row>
    <row r="9" spans="1:13" s="278" customFormat="1" ht="60" customHeight="1">
      <c r="A9" s="788">
        <v>2186</v>
      </c>
      <c r="B9" s="619">
        <v>811</v>
      </c>
      <c r="C9" s="621" t="s">
        <v>570</v>
      </c>
      <c r="D9" s="615">
        <v>0</v>
      </c>
      <c r="E9" s="616">
        <f>J9-D9</f>
        <v>6509798</v>
      </c>
      <c r="F9" s="617" t="s">
        <v>760</v>
      </c>
      <c r="G9" s="617" t="s">
        <v>586</v>
      </c>
      <c r="H9" s="617" t="s">
        <v>760</v>
      </c>
      <c r="I9" s="617" t="s">
        <v>588</v>
      </c>
      <c r="J9" s="616">
        <v>6509798</v>
      </c>
      <c r="K9" s="616">
        <f t="shared" si="1"/>
        <v>-904532</v>
      </c>
      <c r="L9" s="615">
        <v>5605266</v>
      </c>
      <c r="M9" s="615">
        <f t="shared" si="2"/>
        <v>5605266</v>
      </c>
    </row>
    <row r="10" spans="1:13" s="278" customFormat="1" ht="68.25" customHeight="1">
      <c r="A10" s="788">
        <v>2780</v>
      </c>
      <c r="B10" s="619">
        <v>812</v>
      </c>
      <c r="C10" s="621" t="s">
        <v>729</v>
      </c>
      <c r="D10" s="615">
        <v>0</v>
      </c>
      <c r="E10" s="616">
        <f>J10-D10</f>
        <v>8338145</v>
      </c>
      <c r="F10" s="617" t="s">
        <v>760</v>
      </c>
      <c r="G10" s="617" t="s">
        <v>586</v>
      </c>
      <c r="H10" s="617" t="s">
        <v>760</v>
      </c>
      <c r="I10" s="617" t="s">
        <v>588</v>
      </c>
      <c r="J10" s="616">
        <v>8338145</v>
      </c>
      <c r="K10" s="616">
        <f t="shared" si="1"/>
        <v>41661855</v>
      </c>
      <c r="L10" s="615">
        <v>50000000</v>
      </c>
      <c r="M10" s="615">
        <f t="shared" si="2"/>
        <v>50000000</v>
      </c>
    </row>
    <row r="11" spans="1:14" s="212" customFormat="1" ht="27.75" customHeight="1">
      <c r="A11" s="789">
        <v>2108</v>
      </c>
      <c r="B11" s="613">
        <v>815</v>
      </c>
      <c r="C11" s="618" t="s">
        <v>339</v>
      </c>
      <c r="D11" s="616">
        <v>32124597</v>
      </c>
      <c r="E11" s="616">
        <f t="shared" si="0"/>
        <v>201161</v>
      </c>
      <c r="F11" s="617" t="s">
        <v>760</v>
      </c>
      <c r="G11" s="617" t="s">
        <v>586</v>
      </c>
      <c r="H11" s="617" t="s">
        <v>760</v>
      </c>
      <c r="I11" s="617" t="s">
        <v>588</v>
      </c>
      <c r="J11" s="616">
        <v>32325758</v>
      </c>
      <c r="K11" s="616">
        <f t="shared" si="1"/>
        <v>37794499</v>
      </c>
      <c r="L11" s="615">
        <v>70120257</v>
      </c>
      <c r="M11" s="615">
        <f t="shared" si="2"/>
        <v>70120257</v>
      </c>
      <c r="N11" s="529"/>
    </row>
    <row r="12" spans="1:13" s="212" customFormat="1" ht="33" customHeight="1">
      <c r="A12" s="789">
        <v>2111</v>
      </c>
      <c r="B12" s="613">
        <v>816</v>
      </c>
      <c r="C12" s="618" t="s">
        <v>340</v>
      </c>
      <c r="D12" s="616">
        <v>0</v>
      </c>
      <c r="E12" s="616">
        <f t="shared" si="0"/>
        <v>0</v>
      </c>
      <c r="F12" s="617" t="s">
        <v>760</v>
      </c>
      <c r="G12" s="617" t="s">
        <v>586</v>
      </c>
      <c r="H12" s="617" t="s">
        <v>760</v>
      </c>
      <c r="I12" s="617" t="s">
        <v>588</v>
      </c>
      <c r="J12" s="616">
        <v>0</v>
      </c>
      <c r="K12" s="616">
        <f t="shared" si="1"/>
        <v>474250</v>
      </c>
      <c r="L12" s="615">
        <v>474250</v>
      </c>
      <c r="M12" s="615">
        <f t="shared" si="2"/>
        <v>474250</v>
      </c>
    </row>
    <row r="13" spans="1:13" s="212" customFormat="1" ht="33" customHeight="1">
      <c r="A13" s="789">
        <v>2106</v>
      </c>
      <c r="B13" s="613">
        <v>817</v>
      </c>
      <c r="C13" s="618" t="s">
        <v>341</v>
      </c>
      <c r="D13" s="616">
        <v>16771629</v>
      </c>
      <c r="E13" s="616">
        <f t="shared" si="0"/>
        <v>-11010040</v>
      </c>
      <c r="F13" s="617" t="s">
        <v>760</v>
      </c>
      <c r="G13" s="617" t="s">
        <v>586</v>
      </c>
      <c r="H13" s="617" t="s">
        <v>760</v>
      </c>
      <c r="I13" s="617" t="s">
        <v>588</v>
      </c>
      <c r="J13" s="616">
        <v>5761589</v>
      </c>
      <c r="K13" s="616">
        <f t="shared" si="1"/>
        <v>-985719</v>
      </c>
      <c r="L13" s="615">
        <v>4775870</v>
      </c>
      <c r="M13" s="615">
        <f t="shared" si="2"/>
        <v>4775870</v>
      </c>
    </row>
    <row r="14" spans="1:13" s="212" customFormat="1" ht="48.75" customHeight="1">
      <c r="A14" s="789">
        <v>2099</v>
      </c>
      <c r="B14" s="613">
        <v>818</v>
      </c>
      <c r="C14" s="618" t="s">
        <v>612</v>
      </c>
      <c r="D14" s="616"/>
      <c r="E14" s="616"/>
      <c r="F14" s="617" t="s">
        <v>760</v>
      </c>
      <c r="G14" s="617" t="s">
        <v>586</v>
      </c>
      <c r="H14" s="617" t="s">
        <v>760</v>
      </c>
      <c r="I14" s="617" t="s">
        <v>588</v>
      </c>
      <c r="J14" s="616">
        <v>0</v>
      </c>
      <c r="K14" s="616">
        <f t="shared" si="1"/>
        <v>20910000</v>
      </c>
      <c r="L14" s="615">
        <v>20910000</v>
      </c>
      <c r="M14" s="615">
        <f t="shared" si="2"/>
        <v>20910000</v>
      </c>
    </row>
    <row r="15" spans="1:13" s="212" customFormat="1" ht="44.25" customHeight="1">
      <c r="A15" s="789">
        <v>2132</v>
      </c>
      <c r="B15" s="613">
        <v>819</v>
      </c>
      <c r="C15" s="618" t="s">
        <v>613</v>
      </c>
      <c r="D15" s="616"/>
      <c r="E15" s="616"/>
      <c r="F15" s="617" t="s">
        <v>760</v>
      </c>
      <c r="G15" s="617" t="s">
        <v>586</v>
      </c>
      <c r="H15" s="617" t="s">
        <v>760</v>
      </c>
      <c r="I15" s="617" t="s">
        <v>588</v>
      </c>
      <c r="J15" s="616">
        <v>0</v>
      </c>
      <c r="K15" s="616">
        <f t="shared" si="1"/>
        <v>16654200</v>
      </c>
      <c r="L15" s="615">
        <v>16654200</v>
      </c>
      <c r="M15" s="615">
        <f t="shared" si="2"/>
        <v>16654200</v>
      </c>
    </row>
    <row r="16" spans="1:14" s="212" customFormat="1" ht="28.5" customHeight="1">
      <c r="A16" s="788">
        <v>2120</v>
      </c>
      <c r="B16" s="613">
        <v>820</v>
      </c>
      <c r="C16" s="622" t="s">
        <v>777</v>
      </c>
      <c r="D16" s="615">
        <v>300244638</v>
      </c>
      <c r="E16" s="616">
        <f t="shared" si="0"/>
        <v>-1300501</v>
      </c>
      <c r="F16" s="617" t="s">
        <v>760</v>
      </c>
      <c r="G16" s="617" t="s">
        <v>586</v>
      </c>
      <c r="H16" s="617" t="s">
        <v>760</v>
      </c>
      <c r="I16" s="617" t="s">
        <v>588</v>
      </c>
      <c r="J16" s="616">
        <v>298944137</v>
      </c>
      <c r="K16" s="616">
        <f t="shared" si="1"/>
        <v>33340381</v>
      </c>
      <c r="L16" s="615">
        <v>332284518</v>
      </c>
      <c r="M16" s="615">
        <f t="shared" si="2"/>
        <v>332284518</v>
      </c>
      <c r="N16" s="529"/>
    </row>
    <row r="17" spans="1:13" s="212" customFormat="1" ht="28.5" customHeight="1">
      <c r="A17" s="789">
        <v>2113</v>
      </c>
      <c r="B17" s="613">
        <v>821</v>
      </c>
      <c r="C17" s="618" t="s">
        <v>343</v>
      </c>
      <c r="D17" s="616">
        <v>8360814</v>
      </c>
      <c r="E17" s="616">
        <f t="shared" si="0"/>
        <v>-1026448</v>
      </c>
      <c r="F17" s="617" t="s">
        <v>760</v>
      </c>
      <c r="G17" s="617" t="s">
        <v>586</v>
      </c>
      <c r="H17" s="617" t="s">
        <v>760</v>
      </c>
      <c r="I17" s="617" t="s">
        <v>588</v>
      </c>
      <c r="J17" s="616">
        <v>7334366</v>
      </c>
      <c r="K17" s="616">
        <f t="shared" si="1"/>
        <v>-2460112</v>
      </c>
      <c r="L17" s="615">
        <v>4874254</v>
      </c>
      <c r="M17" s="615">
        <f t="shared" si="2"/>
        <v>4874254</v>
      </c>
    </row>
    <row r="18" spans="1:13" s="212" customFormat="1" ht="38.25" customHeight="1">
      <c r="A18" s="788">
        <v>2123</v>
      </c>
      <c r="B18" s="619">
        <v>822</v>
      </c>
      <c r="C18" s="621" t="s">
        <v>778</v>
      </c>
      <c r="D18" s="615"/>
      <c r="E18" s="615"/>
      <c r="F18" s="617" t="s">
        <v>760</v>
      </c>
      <c r="G18" s="617" t="s">
        <v>586</v>
      </c>
      <c r="H18" s="617" t="s">
        <v>760</v>
      </c>
      <c r="I18" s="617" t="s">
        <v>588</v>
      </c>
      <c r="J18" s="615">
        <v>0</v>
      </c>
      <c r="K18" s="615">
        <f t="shared" si="1"/>
        <v>1452000</v>
      </c>
      <c r="L18" s="615">
        <v>1452000</v>
      </c>
      <c r="M18" s="615">
        <f t="shared" si="2"/>
        <v>1452000</v>
      </c>
    </row>
    <row r="19" spans="1:13" s="212" customFormat="1" ht="26.25" customHeight="1">
      <c r="A19" s="789">
        <v>5210</v>
      </c>
      <c r="B19" s="613">
        <v>823</v>
      </c>
      <c r="C19" s="614" t="s">
        <v>344</v>
      </c>
      <c r="D19" s="616">
        <v>938469</v>
      </c>
      <c r="E19" s="616">
        <f t="shared" si="0"/>
        <v>-119093</v>
      </c>
      <c r="F19" s="617" t="s">
        <v>760</v>
      </c>
      <c r="G19" s="617" t="s">
        <v>586</v>
      </c>
      <c r="H19" s="617" t="s">
        <v>760</v>
      </c>
      <c r="I19" s="617" t="s">
        <v>588</v>
      </c>
      <c r="J19" s="616">
        <v>819376</v>
      </c>
      <c r="K19" s="616">
        <f t="shared" si="1"/>
        <v>1490227</v>
      </c>
      <c r="L19" s="616">
        <v>2309603</v>
      </c>
      <c r="M19" s="615">
        <f t="shared" si="2"/>
        <v>2309603</v>
      </c>
    </row>
    <row r="20" spans="1:13" s="212" customFormat="1" ht="28.5" customHeight="1">
      <c r="A20" s="789">
        <v>5211</v>
      </c>
      <c r="B20" s="613">
        <v>824</v>
      </c>
      <c r="C20" s="618" t="s">
        <v>345</v>
      </c>
      <c r="D20" s="616">
        <v>1056599</v>
      </c>
      <c r="E20" s="616">
        <f t="shared" si="0"/>
        <v>-134084</v>
      </c>
      <c r="F20" s="617" t="s">
        <v>760</v>
      </c>
      <c r="G20" s="617" t="s">
        <v>586</v>
      </c>
      <c r="H20" s="617" t="s">
        <v>760</v>
      </c>
      <c r="I20" s="617" t="s">
        <v>588</v>
      </c>
      <c r="J20" s="616">
        <v>922515</v>
      </c>
      <c r="K20" s="616">
        <f t="shared" si="1"/>
        <v>76007</v>
      </c>
      <c r="L20" s="616">
        <v>998522</v>
      </c>
      <c r="M20" s="615">
        <f t="shared" si="2"/>
        <v>998522</v>
      </c>
    </row>
    <row r="21" spans="1:13" s="212" customFormat="1" ht="68.25" customHeight="1">
      <c r="A21" s="788">
        <v>2098</v>
      </c>
      <c r="B21" s="613">
        <v>825</v>
      </c>
      <c r="C21" s="621" t="s">
        <v>717</v>
      </c>
      <c r="D21" s="616"/>
      <c r="E21" s="616"/>
      <c r="F21" s="617" t="s">
        <v>760</v>
      </c>
      <c r="G21" s="617" t="s">
        <v>586</v>
      </c>
      <c r="H21" s="617" t="s">
        <v>760</v>
      </c>
      <c r="I21" s="617" t="s">
        <v>588</v>
      </c>
      <c r="J21" s="616">
        <v>0</v>
      </c>
      <c r="K21" s="616">
        <f t="shared" si="1"/>
        <v>2400000</v>
      </c>
      <c r="L21" s="616">
        <v>2400000</v>
      </c>
      <c r="M21" s="615">
        <f t="shared" si="2"/>
        <v>2400000</v>
      </c>
    </row>
    <row r="22" spans="1:13" s="212" customFormat="1" ht="51.75" customHeight="1">
      <c r="A22" s="788">
        <v>2134</v>
      </c>
      <c r="B22" s="613">
        <v>826</v>
      </c>
      <c r="C22" s="621" t="s">
        <v>723</v>
      </c>
      <c r="D22" s="616"/>
      <c r="E22" s="616"/>
      <c r="F22" s="617" t="s">
        <v>760</v>
      </c>
      <c r="G22" s="617" t="s">
        <v>586</v>
      </c>
      <c r="H22" s="617" t="s">
        <v>760</v>
      </c>
      <c r="I22" s="617" t="s">
        <v>588</v>
      </c>
      <c r="J22" s="616">
        <v>0</v>
      </c>
      <c r="K22" s="616">
        <f t="shared" si="1"/>
        <v>20000000</v>
      </c>
      <c r="L22" s="616">
        <v>20000000</v>
      </c>
      <c r="M22" s="615">
        <f t="shared" si="2"/>
        <v>20000000</v>
      </c>
    </row>
    <row r="23" spans="1:13" s="212" customFormat="1" ht="21.75" customHeight="1">
      <c r="A23" s="789">
        <v>5200</v>
      </c>
      <c r="B23" s="613">
        <v>827</v>
      </c>
      <c r="C23" s="621" t="s">
        <v>779</v>
      </c>
      <c r="D23" s="616">
        <v>5851437</v>
      </c>
      <c r="E23" s="616">
        <f t="shared" si="0"/>
        <v>-1865162</v>
      </c>
      <c r="F23" s="617" t="s">
        <v>760</v>
      </c>
      <c r="G23" s="617" t="s">
        <v>586</v>
      </c>
      <c r="H23" s="617" t="s">
        <v>760</v>
      </c>
      <c r="I23" s="617" t="s">
        <v>588</v>
      </c>
      <c r="J23" s="616">
        <v>3986275</v>
      </c>
      <c r="K23" s="616">
        <f t="shared" si="1"/>
        <v>13613725</v>
      </c>
      <c r="L23" s="616">
        <v>17600000</v>
      </c>
      <c r="M23" s="615">
        <f t="shared" si="2"/>
        <v>17600000</v>
      </c>
    </row>
    <row r="24" spans="1:13" s="212" customFormat="1" ht="28.5" customHeight="1">
      <c r="A24" s="789">
        <v>5217</v>
      </c>
      <c r="B24" s="613">
        <v>828</v>
      </c>
      <c r="C24" s="621" t="s">
        <v>780</v>
      </c>
      <c r="D24" s="616">
        <v>1595516</v>
      </c>
      <c r="E24" s="616">
        <f t="shared" si="0"/>
        <v>-207442</v>
      </c>
      <c r="F24" s="617" t="s">
        <v>760</v>
      </c>
      <c r="G24" s="617" t="s">
        <v>586</v>
      </c>
      <c r="H24" s="617" t="s">
        <v>760</v>
      </c>
      <c r="I24" s="617" t="s">
        <v>588</v>
      </c>
      <c r="J24" s="616">
        <v>1388074</v>
      </c>
      <c r="K24" s="616">
        <f t="shared" si="1"/>
        <v>12445038</v>
      </c>
      <c r="L24" s="616">
        <v>13833112</v>
      </c>
      <c r="M24" s="615">
        <f t="shared" si="2"/>
        <v>13833112</v>
      </c>
    </row>
    <row r="25" spans="1:13" s="212" customFormat="1" ht="30" customHeight="1">
      <c r="A25" s="789">
        <v>5223</v>
      </c>
      <c r="B25" s="613">
        <v>829</v>
      </c>
      <c r="C25" s="622" t="s">
        <v>48</v>
      </c>
      <c r="D25" s="616">
        <v>3906000</v>
      </c>
      <c r="E25" s="616">
        <f t="shared" si="0"/>
        <v>-200000</v>
      </c>
      <c r="F25" s="617" t="s">
        <v>760</v>
      </c>
      <c r="G25" s="617" t="s">
        <v>586</v>
      </c>
      <c r="H25" s="617" t="s">
        <v>760</v>
      </c>
      <c r="I25" s="617" t="s">
        <v>588</v>
      </c>
      <c r="J25" s="616">
        <v>3706000</v>
      </c>
      <c r="K25" s="616">
        <f t="shared" si="1"/>
        <v>-95132</v>
      </c>
      <c r="L25" s="616">
        <v>3610868</v>
      </c>
      <c r="M25" s="615">
        <f t="shared" si="2"/>
        <v>3610868</v>
      </c>
    </row>
    <row r="26" spans="1:13" s="212" customFormat="1" ht="36.75" customHeight="1">
      <c r="A26" s="788">
        <v>2136</v>
      </c>
      <c r="B26" s="613">
        <v>830</v>
      </c>
      <c r="C26" s="621" t="s">
        <v>781</v>
      </c>
      <c r="D26" s="616"/>
      <c r="E26" s="616"/>
      <c r="F26" s="617" t="s">
        <v>760</v>
      </c>
      <c r="G26" s="617" t="s">
        <v>586</v>
      </c>
      <c r="H26" s="617" t="s">
        <v>760</v>
      </c>
      <c r="I26" s="617" t="s">
        <v>588</v>
      </c>
      <c r="J26" s="616">
        <v>0</v>
      </c>
      <c r="K26" s="616">
        <f t="shared" si="1"/>
        <v>0</v>
      </c>
      <c r="L26" s="616">
        <v>0</v>
      </c>
      <c r="M26" s="615">
        <f t="shared" si="2"/>
        <v>0</v>
      </c>
    </row>
    <row r="27" spans="1:13" s="212" customFormat="1" ht="47.25" customHeight="1">
      <c r="A27" s="789">
        <v>2114</v>
      </c>
      <c r="B27" s="613">
        <v>832</v>
      </c>
      <c r="C27" s="622" t="s">
        <v>782</v>
      </c>
      <c r="D27" s="616">
        <v>0</v>
      </c>
      <c r="E27" s="616">
        <f t="shared" si="0"/>
        <v>0</v>
      </c>
      <c r="F27" s="617" t="s">
        <v>760</v>
      </c>
      <c r="G27" s="617" t="s">
        <v>586</v>
      </c>
      <c r="H27" s="617" t="s">
        <v>760</v>
      </c>
      <c r="I27" s="617" t="s">
        <v>588</v>
      </c>
      <c r="J27" s="616">
        <v>0</v>
      </c>
      <c r="K27" s="616">
        <f t="shared" si="1"/>
        <v>0</v>
      </c>
      <c r="L27" s="616">
        <v>0</v>
      </c>
      <c r="M27" s="615">
        <f t="shared" si="2"/>
        <v>0</v>
      </c>
    </row>
    <row r="28" spans="1:13" s="212" customFormat="1" ht="28.5" customHeight="1">
      <c r="A28" s="788">
        <v>2190</v>
      </c>
      <c r="B28" s="613" t="s">
        <v>783</v>
      </c>
      <c r="C28" s="622" t="s">
        <v>489</v>
      </c>
      <c r="D28" s="616">
        <v>50000000</v>
      </c>
      <c r="E28" s="616">
        <f t="shared" si="0"/>
        <v>-21886047</v>
      </c>
      <c r="F28" s="617" t="s">
        <v>760</v>
      </c>
      <c r="G28" s="617" t="s">
        <v>586</v>
      </c>
      <c r="H28" s="617" t="s">
        <v>760</v>
      </c>
      <c r="I28" s="617" t="s">
        <v>588</v>
      </c>
      <c r="J28" s="616">
        <v>28113953</v>
      </c>
      <c r="K28" s="616">
        <f t="shared" si="1"/>
        <v>-28113953</v>
      </c>
      <c r="L28" s="616">
        <v>0</v>
      </c>
      <c r="M28" s="615">
        <f t="shared" si="2"/>
        <v>0</v>
      </c>
    </row>
    <row r="29" spans="1:14" s="212" customFormat="1" ht="37.5" customHeight="1">
      <c r="A29" s="788">
        <v>2124</v>
      </c>
      <c r="B29" s="619">
        <v>836</v>
      </c>
      <c r="C29" s="621" t="s">
        <v>513</v>
      </c>
      <c r="D29" s="616">
        <v>1700000</v>
      </c>
      <c r="E29" s="616">
        <f t="shared" si="0"/>
        <v>-401011</v>
      </c>
      <c r="F29" s="617" t="s">
        <v>760</v>
      </c>
      <c r="G29" s="617" t="s">
        <v>586</v>
      </c>
      <c r="H29" s="617" t="s">
        <v>760</v>
      </c>
      <c r="I29" s="617" t="s">
        <v>588</v>
      </c>
      <c r="J29" s="616">
        <v>1298989</v>
      </c>
      <c r="K29" s="616">
        <f t="shared" si="1"/>
        <v>-397744</v>
      </c>
      <c r="L29" s="616">
        <v>901245</v>
      </c>
      <c r="M29" s="615">
        <f t="shared" si="2"/>
        <v>901245</v>
      </c>
      <c r="N29" s="529"/>
    </row>
    <row r="30" spans="1:13" s="212" customFormat="1" ht="38.25" customHeight="1">
      <c r="A30" s="788">
        <v>2191</v>
      </c>
      <c r="B30" s="619">
        <v>837</v>
      </c>
      <c r="C30" s="622" t="s">
        <v>784</v>
      </c>
      <c r="D30" s="616">
        <v>1500000</v>
      </c>
      <c r="E30" s="616">
        <f t="shared" si="0"/>
        <v>-108227</v>
      </c>
      <c r="F30" s="617" t="s">
        <v>760</v>
      </c>
      <c r="G30" s="617" t="s">
        <v>586</v>
      </c>
      <c r="H30" s="617" t="s">
        <v>760</v>
      </c>
      <c r="I30" s="617" t="s">
        <v>588</v>
      </c>
      <c r="J30" s="616">
        <v>1391773</v>
      </c>
      <c r="K30" s="616">
        <f t="shared" si="1"/>
        <v>108227</v>
      </c>
      <c r="L30" s="616">
        <v>1500000</v>
      </c>
      <c r="M30" s="615">
        <f t="shared" si="2"/>
        <v>1500000</v>
      </c>
    </row>
    <row r="31" spans="1:13" s="212" customFormat="1" ht="31.5" customHeight="1">
      <c r="A31" s="788">
        <v>5218</v>
      </c>
      <c r="B31" s="613" t="s">
        <v>785</v>
      </c>
      <c r="C31" s="622" t="s">
        <v>451</v>
      </c>
      <c r="D31" s="616">
        <v>11656286</v>
      </c>
      <c r="E31" s="616">
        <f t="shared" si="0"/>
        <v>-3000000</v>
      </c>
      <c r="F31" s="617" t="s">
        <v>760</v>
      </c>
      <c r="G31" s="617" t="s">
        <v>586</v>
      </c>
      <c r="H31" s="617" t="s">
        <v>760</v>
      </c>
      <c r="I31" s="617" t="s">
        <v>588</v>
      </c>
      <c r="J31" s="616">
        <v>8656286</v>
      </c>
      <c r="K31" s="616">
        <f t="shared" si="1"/>
        <v>-8656286</v>
      </c>
      <c r="L31" s="616">
        <v>0</v>
      </c>
      <c r="M31" s="615">
        <f t="shared" si="2"/>
        <v>0</v>
      </c>
    </row>
    <row r="32" spans="1:13" s="212" customFormat="1" ht="45" customHeight="1">
      <c r="A32" s="789">
        <v>2118</v>
      </c>
      <c r="B32" s="613">
        <v>841</v>
      </c>
      <c r="C32" s="623" t="s">
        <v>349</v>
      </c>
      <c r="D32" s="616">
        <v>1081696</v>
      </c>
      <c r="E32" s="616">
        <f t="shared" si="0"/>
        <v>440393</v>
      </c>
      <c r="F32" s="617" t="s">
        <v>760</v>
      </c>
      <c r="G32" s="617" t="s">
        <v>586</v>
      </c>
      <c r="H32" s="617" t="s">
        <v>760</v>
      </c>
      <c r="I32" s="617" t="s">
        <v>588</v>
      </c>
      <c r="J32" s="616">
        <v>1522089</v>
      </c>
      <c r="K32" s="616">
        <f t="shared" si="1"/>
        <v>-38510</v>
      </c>
      <c r="L32" s="616">
        <v>1483579</v>
      </c>
      <c r="M32" s="615">
        <f t="shared" si="2"/>
        <v>1483579</v>
      </c>
    </row>
    <row r="33" spans="1:13" s="212" customFormat="1" ht="35.25" customHeight="1">
      <c r="A33" s="789">
        <v>2119</v>
      </c>
      <c r="B33" s="613">
        <v>842</v>
      </c>
      <c r="C33" s="623" t="s">
        <v>350</v>
      </c>
      <c r="D33" s="616">
        <v>200000</v>
      </c>
      <c r="E33" s="616">
        <f t="shared" si="0"/>
        <v>0</v>
      </c>
      <c r="F33" s="617" t="s">
        <v>760</v>
      </c>
      <c r="G33" s="617" t="s">
        <v>586</v>
      </c>
      <c r="H33" s="617" t="s">
        <v>760</v>
      </c>
      <c r="I33" s="617" t="s">
        <v>588</v>
      </c>
      <c r="J33" s="616">
        <v>200000</v>
      </c>
      <c r="K33" s="616">
        <f t="shared" si="1"/>
        <v>0</v>
      </c>
      <c r="L33" s="616">
        <v>200000</v>
      </c>
      <c r="M33" s="615">
        <f t="shared" si="2"/>
        <v>200000</v>
      </c>
    </row>
    <row r="34" spans="1:13" s="212" customFormat="1" ht="36.75" customHeight="1">
      <c r="A34" s="789">
        <v>2096</v>
      </c>
      <c r="B34" s="613">
        <v>843</v>
      </c>
      <c r="C34" s="791" t="s">
        <v>786</v>
      </c>
      <c r="D34" s="616"/>
      <c r="E34" s="616"/>
      <c r="F34" s="617" t="s">
        <v>760</v>
      </c>
      <c r="G34" s="617" t="s">
        <v>586</v>
      </c>
      <c r="H34" s="617" t="s">
        <v>760</v>
      </c>
      <c r="I34" s="617" t="s">
        <v>588</v>
      </c>
      <c r="J34" s="616"/>
      <c r="K34" s="616"/>
      <c r="L34" s="616">
        <v>450000</v>
      </c>
      <c r="M34" s="615">
        <f t="shared" si="2"/>
        <v>450000</v>
      </c>
    </row>
    <row r="35" spans="1:13" s="212" customFormat="1" ht="57" customHeight="1">
      <c r="A35" s="789">
        <v>2095</v>
      </c>
      <c r="B35" s="613" t="s">
        <v>787</v>
      </c>
      <c r="C35" s="625" t="s">
        <v>790</v>
      </c>
      <c r="D35" s="616"/>
      <c r="E35" s="616"/>
      <c r="F35" s="617" t="s">
        <v>760</v>
      </c>
      <c r="G35" s="617" t="s">
        <v>586</v>
      </c>
      <c r="H35" s="617" t="s">
        <v>760</v>
      </c>
      <c r="I35" s="617" t="s">
        <v>588</v>
      </c>
      <c r="J35" s="616"/>
      <c r="K35" s="616"/>
      <c r="L35" s="616">
        <v>45000000</v>
      </c>
      <c r="M35" s="615">
        <f t="shared" si="2"/>
        <v>45000000</v>
      </c>
    </row>
    <row r="36" spans="1:13" s="212" customFormat="1" ht="36.75" customHeight="1">
      <c r="A36" s="789">
        <v>2137</v>
      </c>
      <c r="B36" s="613" t="s">
        <v>788</v>
      </c>
      <c r="C36" s="625" t="s">
        <v>791</v>
      </c>
      <c r="D36" s="616"/>
      <c r="E36" s="616"/>
      <c r="F36" s="617" t="s">
        <v>760</v>
      </c>
      <c r="G36" s="617" t="s">
        <v>586</v>
      </c>
      <c r="H36" s="617" t="s">
        <v>760</v>
      </c>
      <c r="I36" s="617" t="s">
        <v>588</v>
      </c>
      <c r="J36" s="616"/>
      <c r="K36" s="616"/>
      <c r="L36" s="616">
        <v>14000000</v>
      </c>
      <c r="M36" s="615">
        <f t="shared" si="2"/>
        <v>14000000</v>
      </c>
    </row>
    <row r="37" spans="1:13" s="212" customFormat="1" ht="36.75" customHeight="1">
      <c r="A37" s="789">
        <v>1709</v>
      </c>
      <c r="B37" s="613" t="s">
        <v>789</v>
      </c>
      <c r="C37" s="625" t="s">
        <v>792</v>
      </c>
      <c r="D37" s="616"/>
      <c r="E37" s="616"/>
      <c r="F37" s="617" t="s">
        <v>760</v>
      </c>
      <c r="G37" s="617" t="s">
        <v>586</v>
      </c>
      <c r="H37" s="617" t="s">
        <v>760</v>
      </c>
      <c r="I37" s="617" t="s">
        <v>588</v>
      </c>
      <c r="J37" s="616"/>
      <c r="K37" s="616"/>
      <c r="L37" s="616">
        <v>11000000</v>
      </c>
      <c r="M37" s="615">
        <f t="shared" si="2"/>
        <v>11000000</v>
      </c>
    </row>
    <row r="38" spans="1:13" s="212" customFormat="1" ht="30.75" customHeight="1">
      <c r="A38" s="789">
        <v>2179</v>
      </c>
      <c r="B38" s="613">
        <v>850</v>
      </c>
      <c r="C38" s="791" t="s">
        <v>793</v>
      </c>
      <c r="D38" s="616">
        <v>40000000</v>
      </c>
      <c r="E38" s="616">
        <f t="shared" si="0"/>
        <v>0</v>
      </c>
      <c r="F38" s="617" t="s">
        <v>760</v>
      </c>
      <c r="G38" s="617" t="s">
        <v>586</v>
      </c>
      <c r="H38" s="617" t="s">
        <v>760</v>
      </c>
      <c r="I38" s="617" t="s">
        <v>588</v>
      </c>
      <c r="J38" s="616">
        <v>40000000</v>
      </c>
      <c r="K38" s="616">
        <f t="shared" si="1"/>
        <v>23382995</v>
      </c>
      <c r="L38" s="615">
        <v>63382995</v>
      </c>
      <c r="M38" s="615">
        <f t="shared" si="2"/>
        <v>63382995</v>
      </c>
    </row>
    <row r="39" spans="1:13" s="212" customFormat="1" ht="26.25" customHeight="1">
      <c r="A39" s="789">
        <v>5201</v>
      </c>
      <c r="B39" s="613" t="s">
        <v>794</v>
      </c>
      <c r="C39" s="618" t="s">
        <v>359</v>
      </c>
      <c r="D39" s="616">
        <v>15100000</v>
      </c>
      <c r="E39" s="616">
        <f t="shared" si="0"/>
        <v>0</v>
      </c>
      <c r="F39" s="617" t="s">
        <v>760</v>
      </c>
      <c r="G39" s="617" t="s">
        <v>586</v>
      </c>
      <c r="H39" s="617" t="s">
        <v>760</v>
      </c>
      <c r="I39" s="617" t="s">
        <v>588</v>
      </c>
      <c r="J39" s="616">
        <v>15100000</v>
      </c>
      <c r="K39" s="616">
        <f t="shared" si="1"/>
        <v>-15100000</v>
      </c>
      <c r="L39" s="616">
        <v>0</v>
      </c>
      <c r="M39" s="615">
        <f t="shared" si="2"/>
        <v>0</v>
      </c>
    </row>
    <row r="40" spans="1:13" s="212" customFormat="1" ht="62.25" customHeight="1">
      <c r="A40" s="789">
        <v>2122</v>
      </c>
      <c r="B40" s="613" t="s">
        <v>795</v>
      </c>
      <c r="C40" s="624" t="s">
        <v>593</v>
      </c>
      <c r="D40" s="616">
        <v>0</v>
      </c>
      <c r="E40" s="616">
        <f t="shared" si="0"/>
        <v>1391773</v>
      </c>
      <c r="F40" s="617" t="s">
        <v>760</v>
      </c>
      <c r="G40" s="617" t="s">
        <v>586</v>
      </c>
      <c r="H40" s="617" t="s">
        <v>760</v>
      </c>
      <c r="I40" s="617" t="s">
        <v>588</v>
      </c>
      <c r="J40" s="616">
        <v>1391773</v>
      </c>
      <c r="K40" s="616">
        <f t="shared" si="1"/>
        <v>-1391773</v>
      </c>
      <c r="L40" s="616">
        <v>0</v>
      </c>
      <c r="M40" s="615">
        <f t="shared" si="2"/>
        <v>0</v>
      </c>
    </row>
    <row r="41" spans="1:13" s="212" customFormat="1" ht="37.5" customHeight="1">
      <c r="A41" s="788">
        <v>2127</v>
      </c>
      <c r="B41" s="619">
        <v>864</v>
      </c>
      <c r="C41" s="625" t="s">
        <v>796</v>
      </c>
      <c r="D41" s="616">
        <v>15000000</v>
      </c>
      <c r="E41" s="616">
        <f t="shared" si="0"/>
        <v>45000000</v>
      </c>
      <c r="F41" s="617" t="s">
        <v>760</v>
      </c>
      <c r="G41" s="617" t="s">
        <v>586</v>
      </c>
      <c r="H41" s="617" t="s">
        <v>760</v>
      </c>
      <c r="I41" s="617" t="s">
        <v>588</v>
      </c>
      <c r="J41" s="616">
        <v>60000000</v>
      </c>
      <c r="K41" s="616">
        <f t="shared" si="1"/>
        <v>80000000</v>
      </c>
      <c r="L41" s="616">
        <v>140000000</v>
      </c>
      <c r="M41" s="615">
        <f t="shared" si="2"/>
        <v>140000000</v>
      </c>
    </row>
    <row r="42" spans="1:13" s="278" customFormat="1" ht="27.75" customHeight="1">
      <c r="A42" s="788">
        <v>2126</v>
      </c>
      <c r="B42" s="619">
        <v>868</v>
      </c>
      <c r="C42" s="621" t="s">
        <v>477</v>
      </c>
      <c r="D42" s="615">
        <v>6000000</v>
      </c>
      <c r="E42" s="616">
        <f t="shared" si="0"/>
        <v>-1000000</v>
      </c>
      <c r="F42" s="617" t="s">
        <v>760</v>
      </c>
      <c r="G42" s="617" t="s">
        <v>586</v>
      </c>
      <c r="H42" s="617" t="s">
        <v>760</v>
      </c>
      <c r="I42" s="617" t="s">
        <v>588</v>
      </c>
      <c r="J42" s="616">
        <v>5000000</v>
      </c>
      <c r="K42" s="616">
        <f t="shared" si="1"/>
        <v>-106954</v>
      </c>
      <c r="L42" s="615">
        <v>4893046</v>
      </c>
      <c r="M42" s="615">
        <f t="shared" si="2"/>
        <v>4893046</v>
      </c>
    </row>
    <row r="43" spans="1:13" s="278" customFormat="1" ht="66.75" customHeight="1">
      <c r="A43" s="788">
        <v>2128</v>
      </c>
      <c r="B43" s="613" t="s">
        <v>797</v>
      </c>
      <c r="C43" s="625" t="s">
        <v>530</v>
      </c>
      <c r="D43" s="615">
        <v>0</v>
      </c>
      <c r="E43" s="616">
        <f t="shared" si="0"/>
        <v>0</v>
      </c>
      <c r="F43" s="617" t="s">
        <v>760</v>
      </c>
      <c r="G43" s="617" t="s">
        <v>586</v>
      </c>
      <c r="H43" s="617" t="s">
        <v>760</v>
      </c>
      <c r="I43" s="617" t="s">
        <v>588</v>
      </c>
      <c r="J43" s="616">
        <v>0</v>
      </c>
      <c r="K43" s="616">
        <f t="shared" si="1"/>
        <v>0</v>
      </c>
      <c r="L43" s="616">
        <v>0</v>
      </c>
      <c r="M43" s="615">
        <f t="shared" si="2"/>
        <v>0</v>
      </c>
    </row>
    <row r="44" spans="1:13" s="212" customFormat="1" ht="31.5" customHeight="1">
      <c r="A44" s="789">
        <v>7442</v>
      </c>
      <c r="B44" s="613">
        <v>804</v>
      </c>
      <c r="C44" s="618" t="s">
        <v>335</v>
      </c>
      <c r="D44" s="616">
        <v>10307735</v>
      </c>
      <c r="E44" s="616">
        <f aca="true" t="shared" si="3" ref="E44:E62">J44-D44</f>
        <v>-1307610</v>
      </c>
      <c r="F44" s="617" t="s">
        <v>760</v>
      </c>
      <c r="G44" s="617" t="s">
        <v>586</v>
      </c>
      <c r="H44" s="617" t="s">
        <v>759</v>
      </c>
      <c r="I44" s="617" t="s">
        <v>590</v>
      </c>
      <c r="J44" s="616">
        <v>9000125</v>
      </c>
      <c r="K44" s="616">
        <f>L44-J44</f>
        <v>-9000125</v>
      </c>
      <c r="L44" s="616">
        <v>0</v>
      </c>
      <c r="M44" s="615">
        <f t="shared" si="2"/>
        <v>0</v>
      </c>
    </row>
    <row r="45" spans="1:13" s="212" customFormat="1" ht="57.75" customHeight="1">
      <c r="A45" s="789">
        <v>7443</v>
      </c>
      <c r="B45" s="613" t="s">
        <v>798</v>
      </c>
      <c r="C45" s="614" t="s">
        <v>336</v>
      </c>
      <c r="D45" s="616">
        <v>796141917</v>
      </c>
      <c r="E45" s="616">
        <f t="shared" si="3"/>
        <v>-796141917</v>
      </c>
      <c r="F45" s="617" t="s">
        <v>760</v>
      </c>
      <c r="G45" s="617" t="s">
        <v>586</v>
      </c>
      <c r="H45" s="617" t="s">
        <v>759</v>
      </c>
      <c r="I45" s="617" t="s">
        <v>590</v>
      </c>
      <c r="J45" s="616">
        <v>0</v>
      </c>
      <c r="K45" s="616">
        <f aca="true" t="shared" si="4" ref="K45:K61">L45-J45</f>
        <v>0</v>
      </c>
      <c r="L45" s="616">
        <v>0</v>
      </c>
      <c r="M45" s="615">
        <f t="shared" si="2"/>
        <v>0</v>
      </c>
    </row>
    <row r="46" spans="1:13" s="212" customFormat="1" ht="33" customHeight="1">
      <c r="A46" s="789">
        <v>7450</v>
      </c>
      <c r="B46" s="613">
        <v>807</v>
      </c>
      <c r="C46" s="618" t="s">
        <v>337</v>
      </c>
      <c r="D46" s="616">
        <v>61200000</v>
      </c>
      <c r="E46" s="616">
        <f t="shared" si="3"/>
        <v>0</v>
      </c>
      <c r="F46" s="617" t="s">
        <v>760</v>
      </c>
      <c r="G46" s="617" t="s">
        <v>586</v>
      </c>
      <c r="H46" s="617" t="s">
        <v>759</v>
      </c>
      <c r="I46" s="617" t="s">
        <v>590</v>
      </c>
      <c r="J46" s="616">
        <v>61200000</v>
      </c>
      <c r="K46" s="616">
        <f t="shared" si="4"/>
        <v>0</v>
      </c>
      <c r="L46" s="616">
        <v>61200000</v>
      </c>
      <c r="M46" s="615">
        <f t="shared" si="2"/>
        <v>61200000</v>
      </c>
    </row>
    <row r="47" spans="1:13" s="278" customFormat="1" ht="59.25" customHeight="1">
      <c r="A47" s="788">
        <v>7448</v>
      </c>
      <c r="B47" s="619">
        <v>813</v>
      </c>
      <c r="C47" s="621" t="s">
        <v>799</v>
      </c>
      <c r="D47" s="615">
        <v>0</v>
      </c>
      <c r="E47" s="616">
        <f t="shared" si="3"/>
        <v>10725670</v>
      </c>
      <c r="F47" s="617" t="s">
        <v>760</v>
      </c>
      <c r="G47" s="617" t="s">
        <v>586</v>
      </c>
      <c r="H47" s="617" t="s">
        <v>759</v>
      </c>
      <c r="I47" s="617" t="s">
        <v>590</v>
      </c>
      <c r="J47" s="616">
        <v>10725670</v>
      </c>
      <c r="K47" s="616">
        <f t="shared" si="4"/>
        <v>904533</v>
      </c>
      <c r="L47" s="616">
        <v>11630203</v>
      </c>
      <c r="M47" s="615">
        <f t="shared" si="2"/>
        <v>11630203</v>
      </c>
    </row>
    <row r="48" spans="1:13" s="212" customFormat="1" ht="40.5" customHeight="1">
      <c r="A48" s="788">
        <v>7437</v>
      </c>
      <c r="B48" s="613" t="s">
        <v>800</v>
      </c>
      <c r="C48" s="621" t="s">
        <v>488</v>
      </c>
      <c r="D48" s="616">
        <v>26500000</v>
      </c>
      <c r="E48" s="616">
        <f t="shared" si="3"/>
        <v>-26500000</v>
      </c>
      <c r="F48" s="617" t="s">
        <v>760</v>
      </c>
      <c r="G48" s="617" t="s">
        <v>586</v>
      </c>
      <c r="H48" s="617" t="s">
        <v>759</v>
      </c>
      <c r="I48" s="617" t="s">
        <v>590</v>
      </c>
      <c r="J48" s="616">
        <v>0</v>
      </c>
      <c r="K48" s="616">
        <f t="shared" si="4"/>
        <v>0</v>
      </c>
      <c r="L48" s="616">
        <v>0</v>
      </c>
      <c r="M48" s="615">
        <f t="shared" si="2"/>
        <v>0</v>
      </c>
    </row>
    <row r="49" spans="1:13" s="212" customFormat="1" ht="53.25" customHeight="1">
      <c r="A49" s="788">
        <v>7438</v>
      </c>
      <c r="B49" s="613" t="s">
        <v>801</v>
      </c>
      <c r="C49" s="621" t="s">
        <v>487</v>
      </c>
      <c r="D49" s="616">
        <v>7500000</v>
      </c>
      <c r="E49" s="616">
        <f t="shared" si="3"/>
        <v>-541134</v>
      </c>
      <c r="F49" s="617" t="s">
        <v>760</v>
      </c>
      <c r="G49" s="617" t="s">
        <v>586</v>
      </c>
      <c r="H49" s="617" t="s">
        <v>759</v>
      </c>
      <c r="I49" s="617" t="s">
        <v>590</v>
      </c>
      <c r="J49" s="616">
        <v>6958866</v>
      </c>
      <c r="K49" s="616">
        <f t="shared" si="4"/>
        <v>-6958866</v>
      </c>
      <c r="L49" s="616">
        <v>0</v>
      </c>
      <c r="M49" s="615">
        <f t="shared" si="2"/>
        <v>0</v>
      </c>
    </row>
    <row r="50" spans="1:13" s="212" customFormat="1" ht="55.5" customHeight="1">
      <c r="A50" s="788">
        <v>7474</v>
      </c>
      <c r="B50" s="619">
        <v>838</v>
      </c>
      <c r="C50" s="622" t="s">
        <v>802</v>
      </c>
      <c r="D50" s="616">
        <v>8000000</v>
      </c>
      <c r="E50" s="616">
        <f t="shared" si="3"/>
        <v>-3000000</v>
      </c>
      <c r="F50" s="617" t="s">
        <v>760</v>
      </c>
      <c r="G50" s="617" t="s">
        <v>586</v>
      </c>
      <c r="H50" s="617" t="s">
        <v>759</v>
      </c>
      <c r="I50" s="617" t="s">
        <v>590</v>
      </c>
      <c r="J50" s="616">
        <v>5000000</v>
      </c>
      <c r="K50" s="616">
        <f t="shared" si="4"/>
        <v>-344000</v>
      </c>
      <c r="L50" s="616">
        <v>4656000</v>
      </c>
      <c r="M50" s="615">
        <f t="shared" si="2"/>
        <v>4656000</v>
      </c>
    </row>
    <row r="51" spans="1:13" s="212" customFormat="1" ht="68.25" customHeight="1">
      <c r="A51" s="788">
        <v>7455</v>
      </c>
      <c r="B51" s="613" t="s">
        <v>803</v>
      </c>
      <c r="C51" s="622" t="s">
        <v>492</v>
      </c>
      <c r="D51" s="616">
        <v>10000000</v>
      </c>
      <c r="E51" s="616">
        <f t="shared" si="3"/>
        <v>3917732</v>
      </c>
      <c r="F51" s="617" t="s">
        <v>760</v>
      </c>
      <c r="G51" s="617" t="s">
        <v>586</v>
      </c>
      <c r="H51" s="617" t="s">
        <v>759</v>
      </c>
      <c r="I51" s="617" t="s">
        <v>590</v>
      </c>
      <c r="J51" s="616">
        <v>13917732</v>
      </c>
      <c r="K51" s="616">
        <f t="shared" si="4"/>
        <v>-13917732</v>
      </c>
      <c r="L51" s="616">
        <v>0</v>
      </c>
      <c r="M51" s="615">
        <f t="shared" si="2"/>
        <v>0</v>
      </c>
    </row>
    <row r="52" spans="1:13" s="212" customFormat="1" ht="23.25" customHeight="1">
      <c r="A52" s="788">
        <v>7469</v>
      </c>
      <c r="B52" s="613">
        <v>845</v>
      </c>
      <c r="C52" s="621" t="s">
        <v>804</v>
      </c>
      <c r="D52" s="616"/>
      <c r="E52" s="616"/>
      <c r="F52" s="617" t="s">
        <v>760</v>
      </c>
      <c r="G52" s="617" t="s">
        <v>586</v>
      </c>
      <c r="H52" s="617" t="s">
        <v>759</v>
      </c>
      <c r="I52" s="617" t="s">
        <v>590</v>
      </c>
      <c r="J52" s="616"/>
      <c r="K52" s="616"/>
      <c r="L52" s="616">
        <v>4893046</v>
      </c>
      <c r="M52" s="615">
        <f t="shared" si="2"/>
        <v>4893046</v>
      </c>
    </row>
    <row r="53" spans="1:13" s="212" customFormat="1" ht="35.25" customHeight="1">
      <c r="A53" s="788">
        <v>7457</v>
      </c>
      <c r="B53" s="613">
        <v>846</v>
      </c>
      <c r="C53" s="621" t="s">
        <v>805</v>
      </c>
      <c r="D53" s="616"/>
      <c r="E53" s="616"/>
      <c r="F53" s="617" t="s">
        <v>760</v>
      </c>
      <c r="G53" s="617" t="s">
        <v>586</v>
      </c>
      <c r="H53" s="617" t="s">
        <v>759</v>
      </c>
      <c r="I53" s="617" t="s">
        <v>590</v>
      </c>
      <c r="J53" s="616"/>
      <c r="K53" s="616"/>
      <c r="L53" s="616">
        <v>30000000</v>
      </c>
      <c r="M53" s="615">
        <f t="shared" si="2"/>
        <v>30000000</v>
      </c>
    </row>
    <row r="54" spans="1:13" s="212" customFormat="1" ht="22.5" customHeight="1">
      <c r="A54" s="789">
        <v>7439</v>
      </c>
      <c r="B54" s="613" t="s">
        <v>806</v>
      </c>
      <c r="C54" s="618" t="s">
        <v>352</v>
      </c>
      <c r="D54" s="616">
        <v>20128384</v>
      </c>
      <c r="E54" s="616">
        <f t="shared" si="3"/>
        <v>-2322874</v>
      </c>
      <c r="F54" s="617" t="s">
        <v>760</v>
      </c>
      <c r="G54" s="617" t="s">
        <v>586</v>
      </c>
      <c r="H54" s="617" t="s">
        <v>759</v>
      </c>
      <c r="I54" s="617" t="s">
        <v>590</v>
      </c>
      <c r="J54" s="616">
        <v>17805510</v>
      </c>
      <c r="K54" s="616">
        <f t="shared" si="4"/>
        <v>-17805510</v>
      </c>
      <c r="L54" s="616">
        <v>0</v>
      </c>
      <c r="M54" s="615">
        <f t="shared" si="2"/>
        <v>0</v>
      </c>
    </row>
    <row r="55" spans="1:13" s="212" customFormat="1" ht="39.75" customHeight="1">
      <c r="A55" s="789">
        <v>7444</v>
      </c>
      <c r="B55" s="613" t="s">
        <v>807</v>
      </c>
      <c r="C55" s="614" t="s">
        <v>353</v>
      </c>
      <c r="D55" s="616">
        <v>7583000</v>
      </c>
      <c r="E55" s="616">
        <f t="shared" si="3"/>
        <v>-7583000</v>
      </c>
      <c r="F55" s="617" t="s">
        <v>760</v>
      </c>
      <c r="G55" s="617" t="s">
        <v>586</v>
      </c>
      <c r="H55" s="617" t="s">
        <v>759</v>
      </c>
      <c r="I55" s="617" t="s">
        <v>590</v>
      </c>
      <c r="J55" s="616">
        <v>0</v>
      </c>
      <c r="K55" s="616">
        <f t="shared" si="4"/>
        <v>0</v>
      </c>
      <c r="L55" s="616">
        <v>0</v>
      </c>
      <c r="M55" s="615">
        <f t="shared" si="2"/>
        <v>0</v>
      </c>
    </row>
    <row r="56" spans="1:13" s="212" customFormat="1" ht="51.75" customHeight="1">
      <c r="A56" s="789">
        <v>7445</v>
      </c>
      <c r="B56" s="613" t="s">
        <v>808</v>
      </c>
      <c r="C56" s="614" t="s">
        <v>354</v>
      </c>
      <c r="D56" s="616">
        <v>1000000</v>
      </c>
      <c r="E56" s="616">
        <f t="shared" si="3"/>
        <v>-1000000</v>
      </c>
      <c r="F56" s="617" t="s">
        <v>760</v>
      </c>
      <c r="G56" s="617" t="s">
        <v>586</v>
      </c>
      <c r="H56" s="617" t="s">
        <v>759</v>
      </c>
      <c r="I56" s="617" t="s">
        <v>590</v>
      </c>
      <c r="J56" s="616">
        <v>0</v>
      </c>
      <c r="K56" s="616">
        <f t="shared" si="4"/>
        <v>0</v>
      </c>
      <c r="L56" s="616">
        <v>0</v>
      </c>
      <c r="M56" s="615">
        <f t="shared" si="2"/>
        <v>0</v>
      </c>
    </row>
    <row r="57" spans="1:13" s="214" customFormat="1" ht="75.75" customHeight="1">
      <c r="A57" s="789">
        <v>7446</v>
      </c>
      <c r="B57" s="613">
        <v>854</v>
      </c>
      <c r="C57" s="791" t="s">
        <v>809</v>
      </c>
      <c r="D57" s="616">
        <v>65965033</v>
      </c>
      <c r="E57" s="616">
        <f t="shared" si="3"/>
        <v>29201852</v>
      </c>
      <c r="F57" s="617" t="s">
        <v>760</v>
      </c>
      <c r="G57" s="617" t="s">
        <v>586</v>
      </c>
      <c r="H57" s="617" t="s">
        <v>759</v>
      </c>
      <c r="I57" s="617" t="s">
        <v>590</v>
      </c>
      <c r="J57" s="616">
        <v>95166885</v>
      </c>
      <c r="K57" s="616">
        <f t="shared" si="4"/>
        <v>-43983966</v>
      </c>
      <c r="L57" s="616">
        <v>51182919</v>
      </c>
      <c r="M57" s="615">
        <f t="shared" si="2"/>
        <v>51182919</v>
      </c>
    </row>
    <row r="58" spans="1:13" s="212" customFormat="1" ht="27" customHeight="1">
      <c r="A58" s="789">
        <v>7447</v>
      </c>
      <c r="B58" s="613" t="s">
        <v>810</v>
      </c>
      <c r="C58" s="618" t="s">
        <v>356</v>
      </c>
      <c r="D58" s="616">
        <v>391294000</v>
      </c>
      <c r="E58" s="616">
        <f t="shared" si="3"/>
        <v>-391294000</v>
      </c>
      <c r="F58" s="617" t="s">
        <v>760</v>
      </c>
      <c r="G58" s="617" t="s">
        <v>586</v>
      </c>
      <c r="H58" s="617" t="s">
        <v>759</v>
      </c>
      <c r="I58" s="617" t="s">
        <v>590</v>
      </c>
      <c r="J58" s="616">
        <v>0</v>
      </c>
      <c r="K58" s="616">
        <f t="shared" si="4"/>
        <v>0</v>
      </c>
      <c r="L58" s="616">
        <v>0</v>
      </c>
      <c r="M58" s="615">
        <f t="shared" si="2"/>
        <v>0</v>
      </c>
    </row>
    <row r="59" spans="1:13" s="212" customFormat="1" ht="68.25" customHeight="1">
      <c r="A59" s="789">
        <v>7449</v>
      </c>
      <c r="B59" s="613" t="s">
        <v>811</v>
      </c>
      <c r="C59" s="623" t="s">
        <v>357</v>
      </c>
      <c r="D59" s="616">
        <v>13100000</v>
      </c>
      <c r="E59" s="616">
        <f t="shared" si="3"/>
        <v>-8100000</v>
      </c>
      <c r="F59" s="617" t="s">
        <v>760</v>
      </c>
      <c r="G59" s="617" t="s">
        <v>586</v>
      </c>
      <c r="H59" s="617" t="s">
        <v>759</v>
      </c>
      <c r="I59" s="617" t="s">
        <v>590</v>
      </c>
      <c r="J59" s="616">
        <v>5000000</v>
      </c>
      <c r="K59" s="616">
        <f t="shared" si="4"/>
        <v>-5000000</v>
      </c>
      <c r="L59" s="616">
        <v>0</v>
      </c>
      <c r="M59" s="615">
        <f t="shared" si="2"/>
        <v>0</v>
      </c>
    </row>
    <row r="60" spans="1:13" s="212" customFormat="1" ht="19.5" customHeight="1">
      <c r="A60" s="789">
        <v>7459</v>
      </c>
      <c r="B60" s="613">
        <v>857</v>
      </c>
      <c r="C60" s="618" t="s">
        <v>358</v>
      </c>
      <c r="D60" s="616">
        <v>195600000</v>
      </c>
      <c r="E60" s="616">
        <f t="shared" si="3"/>
        <v>-50500000</v>
      </c>
      <c r="F60" s="617" t="s">
        <v>760</v>
      </c>
      <c r="G60" s="617" t="s">
        <v>586</v>
      </c>
      <c r="H60" s="617" t="s">
        <v>759</v>
      </c>
      <c r="I60" s="617" t="s">
        <v>590</v>
      </c>
      <c r="J60" s="616">
        <v>145100000</v>
      </c>
      <c r="K60" s="616">
        <f t="shared" si="4"/>
        <v>-145100000</v>
      </c>
      <c r="L60" s="616">
        <v>0</v>
      </c>
      <c r="M60" s="615">
        <f t="shared" si="2"/>
        <v>0</v>
      </c>
    </row>
    <row r="61" spans="1:13" s="278" customFormat="1" ht="57.75" customHeight="1">
      <c r="A61" s="788">
        <v>7451</v>
      </c>
      <c r="B61" s="619">
        <v>865</v>
      </c>
      <c r="C61" s="621" t="s">
        <v>447</v>
      </c>
      <c r="D61" s="615">
        <v>370155</v>
      </c>
      <c r="E61" s="616">
        <f t="shared" si="3"/>
        <v>-370155</v>
      </c>
      <c r="F61" s="617" t="s">
        <v>760</v>
      </c>
      <c r="G61" s="617" t="s">
        <v>586</v>
      </c>
      <c r="H61" s="617" t="s">
        <v>759</v>
      </c>
      <c r="I61" s="617" t="s">
        <v>590</v>
      </c>
      <c r="J61" s="616">
        <v>0</v>
      </c>
      <c r="K61" s="616">
        <f t="shared" si="4"/>
        <v>0</v>
      </c>
      <c r="L61" s="616">
        <v>0</v>
      </c>
      <c r="M61" s="615">
        <f t="shared" si="2"/>
        <v>0</v>
      </c>
    </row>
    <row r="62" spans="1:13" s="278" customFormat="1" ht="25.5" customHeight="1">
      <c r="A62" s="788">
        <v>7441</v>
      </c>
      <c r="B62" s="619">
        <v>866</v>
      </c>
      <c r="C62" s="620" t="s">
        <v>517</v>
      </c>
      <c r="D62" s="615">
        <v>102000000</v>
      </c>
      <c r="E62" s="616">
        <f t="shared" si="3"/>
        <v>38000000</v>
      </c>
      <c r="F62" s="617" t="s">
        <v>760</v>
      </c>
      <c r="G62" s="617" t="s">
        <v>586</v>
      </c>
      <c r="H62" s="617" t="s">
        <v>759</v>
      </c>
      <c r="I62" s="617" t="s">
        <v>590</v>
      </c>
      <c r="J62" s="616">
        <v>140000000</v>
      </c>
      <c r="K62" s="616">
        <f>L62-J62</f>
        <v>100000000</v>
      </c>
      <c r="L62" s="616">
        <v>240000000</v>
      </c>
      <c r="M62" s="615">
        <f t="shared" si="2"/>
        <v>240000000</v>
      </c>
    </row>
    <row r="63" spans="1:13" s="212" customFormat="1" ht="27.75" customHeight="1">
      <c r="A63" s="626" t="s">
        <v>567</v>
      </c>
      <c r="B63" s="627">
        <v>810</v>
      </c>
      <c r="C63" s="628" t="s">
        <v>360</v>
      </c>
      <c r="D63" s="616">
        <v>0</v>
      </c>
      <c r="E63" s="616">
        <f>J63-D63</f>
        <v>0</v>
      </c>
      <c r="F63" s="617" t="s">
        <v>759</v>
      </c>
      <c r="G63" s="617" t="s">
        <v>591</v>
      </c>
      <c r="H63" s="617" t="s">
        <v>761</v>
      </c>
      <c r="I63" s="617" t="s">
        <v>592</v>
      </c>
      <c r="J63" s="616">
        <v>0</v>
      </c>
      <c r="K63" s="616">
        <f>L63-J63</f>
        <v>0</v>
      </c>
      <c r="L63" s="616">
        <v>0</v>
      </c>
      <c r="M63" s="615">
        <f t="shared" si="2"/>
        <v>0</v>
      </c>
    </row>
    <row r="64" spans="1:13" s="212" customFormat="1" ht="43.5" customHeight="1">
      <c r="A64" s="626" t="s">
        <v>567</v>
      </c>
      <c r="B64" s="627">
        <v>814</v>
      </c>
      <c r="C64" s="629" t="s">
        <v>361</v>
      </c>
      <c r="D64" s="616">
        <v>0</v>
      </c>
      <c r="E64" s="616">
        <f>J64-D64</f>
        <v>0</v>
      </c>
      <c r="F64" s="617" t="s">
        <v>759</v>
      </c>
      <c r="G64" s="617" t="s">
        <v>591</v>
      </c>
      <c r="H64" s="617" t="s">
        <v>761</v>
      </c>
      <c r="I64" s="617" t="s">
        <v>592</v>
      </c>
      <c r="J64" s="616">
        <v>0</v>
      </c>
      <c r="K64" s="616">
        <f>L64-J64</f>
        <v>0</v>
      </c>
      <c r="L64" s="616">
        <v>0</v>
      </c>
      <c r="M64" s="615">
        <f t="shared" si="2"/>
        <v>0</v>
      </c>
    </row>
    <row r="65" spans="1:13" ht="20.25" customHeight="1">
      <c r="A65" s="630"/>
      <c r="B65" s="631"/>
      <c r="D65" s="633"/>
      <c r="E65" s="633"/>
      <c r="F65" s="633"/>
      <c r="G65" s="633"/>
      <c r="H65" s="633"/>
      <c r="I65" s="635" t="s">
        <v>769</v>
      </c>
      <c r="J65" s="633"/>
      <c r="K65" s="633"/>
      <c r="L65" s="634">
        <f>SUM(L2:L64)</f>
        <v>1377750680</v>
      </c>
      <c r="M65" s="634">
        <f>SUM(M2:M64)</f>
        <v>1377750680</v>
      </c>
    </row>
    <row r="68" ht="12.75">
      <c r="A68" s="285"/>
    </row>
  </sheetData>
  <sheetProtection/>
  <printOptions/>
  <pageMargins left="0.7874015748031497" right="0.35433070866141736" top="0.5905511811023623" bottom="0.2362204724409449" header="0.31496062992125984" footer="0.15748031496062992"/>
  <pageSetup horizontalDpi="300" verticalDpi="300" orientation="landscape" paperSize="9" scale="79" r:id="rId1"/>
  <rowBreaks count="4" manualBreakCount="4">
    <brk id="14" max="255" man="1"/>
    <brk id="28" max="255" man="1"/>
    <brk id="44" max="255" man="1"/>
    <brk id="56" max="255" man="1"/>
  </rowBreaks>
</worksheet>
</file>

<file path=xl/worksheets/sheet20.xml><?xml version="1.0" encoding="utf-8"?>
<worksheet xmlns="http://schemas.openxmlformats.org/spreadsheetml/2006/main" xmlns:r="http://schemas.openxmlformats.org/officeDocument/2006/relationships">
  <dimension ref="A1:J81"/>
  <sheetViews>
    <sheetView showGridLines="0" zoomScale="90" zoomScaleNormal="90" zoomScalePageLayoutView="0" workbookViewId="0" topLeftCell="A1">
      <selection activeCell="H70" sqref="H70:H74"/>
    </sheetView>
  </sheetViews>
  <sheetFormatPr defaultColWidth="9.140625" defaultRowHeight="12.75"/>
  <cols>
    <col min="1" max="1" width="5.8515625" style="216" customWidth="1"/>
    <col min="2" max="2" width="10.57421875" style="217" customWidth="1"/>
    <col min="3" max="3" width="72.8515625" style="218" customWidth="1"/>
    <col min="4" max="5" width="25.7109375" style="192" hidden="1" customWidth="1"/>
    <col min="6" max="8" width="25.7109375" style="192" customWidth="1"/>
    <col min="9" max="9" width="17.421875" style="218" customWidth="1"/>
    <col min="10" max="10" width="25.7109375" style="192" customWidth="1"/>
    <col min="11" max="11" width="4.8515625" style="218" customWidth="1"/>
    <col min="12" max="13" width="5.421875" style="218" customWidth="1"/>
    <col min="14" max="14" width="6.140625" style="218" customWidth="1"/>
    <col min="15" max="16384" width="9.140625" style="218" customWidth="1"/>
  </cols>
  <sheetData>
    <row r="1" spans="1:10" s="205" customFormat="1" ht="22.5" customHeight="1">
      <c r="A1" s="743" t="s">
        <v>328</v>
      </c>
      <c r="B1" s="744"/>
      <c r="C1" s="745" t="s">
        <v>0</v>
      </c>
      <c r="D1" s="728" t="s">
        <v>446</v>
      </c>
      <c r="E1" s="728" t="s">
        <v>224</v>
      </c>
      <c r="F1" s="728" t="s">
        <v>537</v>
      </c>
      <c r="G1" s="728" t="s">
        <v>224</v>
      </c>
      <c r="H1" s="728" t="s">
        <v>622</v>
      </c>
      <c r="I1" s="731" t="s">
        <v>678</v>
      </c>
      <c r="J1" s="733" t="s">
        <v>677</v>
      </c>
    </row>
    <row r="2" spans="1:10" s="205" customFormat="1" ht="17.25" customHeight="1">
      <c r="A2" s="748" t="s">
        <v>329</v>
      </c>
      <c r="B2" s="751" t="s">
        <v>330</v>
      </c>
      <c r="C2" s="746"/>
      <c r="D2" s="729"/>
      <c r="E2" s="729"/>
      <c r="F2" s="729"/>
      <c r="G2" s="729"/>
      <c r="H2" s="729"/>
      <c r="I2" s="731"/>
      <c r="J2" s="734"/>
    </row>
    <row r="3" spans="1:10" s="206" customFormat="1" ht="5.25" customHeight="1">
      <c r="A3" s="749"/>
      <c r="B3" s="752"/>
      <c r="C3" s="746"/>
      <c r="D3" s="729"/>
      <c r="E3" s="729"/>
      <c r="F3" s="729"/>
      <c r="G3" s="729"/>
      <c r="H3" s="729"/>
      <c r="I3" s="731"/>
      <c r="J3" s="734"/>
    </row>
    <row r="4" spans="1:10" s="206" customFormat="1" ht="10.5" customHeight="1">
      <c r="A4" s="750"/>
      <c r="B4" s="753"/>
      <c r="C4" s="747"/>
      <c r="D4" s="730"/>
      <c r="E4" s="730"/>
      <c r="F4" s="730"/>
      <c r="G4" s="730"/>
      <c r="H4" s="730"/>
      <c r="I4" s="732"/>
      <c r="J4" s="735"/>
    </row>
    <row r="5" spans="1:10" s="206" customFormat="1" ht="24.75" customHeight="1">
      <c r="A5" s="740" t="s">
        <v>318</v>
      </c>
      <c r="B5" s="741"/>
      <c r="C5" s="742"/>
      <c r="D5" s="466" t="e">
        <f>D6+#REF!+#REF!</f>
        <v>#REF!</v>
      </c>
      <c r="E5" s="466" t="e">
        <f>E6+#REF!+#REF!</f>
        <v>#REF!</v>
      </c>
      <c r="F5" s="466">
        <f>F6</f>
        <v>1330075235</v>
      </c>
      <c r="G5" s="466">
        <f>G6</f>
        <v>-57667601</v>
      </c>
      <c r="H5" s="466">
        <f>H6</f>
        <v>1272407634</v>
      </c>
      <c r="I5" s="466">
        <f>I6</f>
        <v>-83763942</v>
      </c>
      <c r="J5" s="466">
        <f>J6</f>
        <v>1356171576</v>
      </c>
    </row>
    <row r="6" spans="1:10" s="206" customFormat="1" ht="17.25" customHeight="1">
      <c r="A6" s="736" t="s">
        <v>544</v>
      </c>
      <c r="B6" s="737"/>
      <c r="C6" s="468" t="s">
        <v>586</v>
      </c>
      <c r="D6" s="207">
        <f aca="true" t="shared" si="0" ref="D6:J6">D7+D46</f>
        <v>2537330611</v>
      </c>
      <c r="E6" s="207">
        <f t="shared" si="0"/>
        <v>-1207255376</v>
      </c>
      <c r="F6" s="207">
        <f t="shared" si="0"/>
        <v>1330075235</v>
      </c>
      <c r="G6" s="207">
        <f t="shared" si="0"/>
        <v>-57667601</v>
      </c>
      <c r="H6" s="207">
        <f t="shared" si="0"/>
        <v>1272407634</v>
      </c>
      <c r="I6" s="207">
        <f t="shared" si="0"/>
        <v>-83763942</v>
      </c>
      <c r="J6" s="207">
        <f t="shared" si="0"/>
        <v>1356171576</v>
      </c>
    </row>
    <row r="7" spans="1:10" s="206" customFormat="1" ht="17.25" customHeight="1">
      <c r="A7" s="525" t="s">
        <v>587</v>
      </c>
      <c r="B7" s="526"/>
      <c r="C7" s="477" t="s">
        <v>588</v>
      </c>
      <c r="D7" s="478">
        <f aca="true" t="shared" si="1" ref="D7:J7">SUM(D8:D45)</f>
        <v>820640387</v>
      </c>
      <c r="E7" s="478">
        <f t="shared" si="1"/>
        <v>-439940</v>
      </c>
      <c r="F7" s="478">
        <f t="shared" si="1"/>
        <v>820200447</v>
      </c>
      <c r="G7" s="478">
        <f t="shared" si="1"/>
        <v>83538065</v>
      </c>
      <c r="H7" s="478">
        <f t="shared" si="1"/>
        <v>903738512</v>
      </c>
      <c r="I7" s="478">
        <f t="shared" si="1"/>
        <v>18988077</v>
      </c>
      <c r="J7" s="478">
        <f t="shared" si="1"/>
        <v>884750435</v>
      </c>
    </row>
    <row r="8" spans="1:10" s="212" customFormat="1" ht="23.25" customHeight="1">
      <c r="A8" s="274">
        <v>2115</v>
      </c>
      <c r="B8" s="209">
        <v>800</v>
      </c>
      <c r="C8" s="210" t="s">
        <v>331</v>
      </c>
      <c r="D8" s="277">
        <v>41244711</v>
      </c>
      <c r="E8" s="211">
        <f>F8-D8</f>
        <v>-6337248</v>
      </c>
      <c r="F8" s="211">
        <v>34907463</v>
      </c>
      <c r="G8" s="211">
        <f>H8-F8</f>
        <v>-34907463</v>
      </c>
      <c r="H8" s="211">
        <f>Entrata!L2</f>
        <v>0</v>
      </c>
      <c r="I8" s="553">
        <f>H8-J8</f>
        <v>-32870720</v>
      </c>
      <c r="J8" s="211">
        <f>'CDR 01'!K18+'CDR 01'!K21+'CDR 01'!K22+'CDR 01'!K24+'CDR 01'!K25+'CDR 01'!K26+'CDR 01'!K27+'CDR 01'!K28+'CDR 01'!K30+'CDR 01'!K31+'CDR 01'!K33+'CDR 01'!K39+'CDR 01'!K48+'CDR 01'!K56+'CDR 01'!K57+'CDR 01'!K59+'CDR 01'!K60+'CDR 01'!K61+'CDR 01'!K62+'CDR 01'!K65+'CDR 01'!K66+'CDR 01'!K68+'CDR 01'!K69+'CDR 01'!K71+'CDR 01'!K72+'CDR 01'!K73+'CDR 01'!K74+'CDR 01'!K75+'CDR 01'!K76+'CDR 01'!K77+'CDR 01'!K78+'CDR 01'!K79+'CDR 01'!K80+'CDR 01'!K81+'CDR 01'!K82+'CDR 01'!K83+'CDR 01'!K84+'CDR 01'!K85+'CDR 01'!K86+'CDR 01'!K87+'CDR 01'!K88+'CDR 01'!K90+'CDR 01'!K91+'CDR 01'!K92+'CDR 01'!K94+'CDR 01'!K95+'CDR 01'!K103+'CDR 01'!K110+'CDR 01'!K111+'CDR 01'!K112+'CDR 01'!K113+'CDR 01'!K127+'CDR 01'!K135+'CDR 01'!K136+'CDR 01'!K137+'CDR 02'!K10+'CDR 02'!K11+'CDR 02'!K12+'CDR 02'!K13+'CDR 03 '!K11+'CDR 03 '!K12+'CDR 03 '!K13+'CDR 04'!K10+'CDR 04'!K11+'CDR 04'!K12+'CDR 04'!K13+'CDR 04'!K15+'CDR 04'!K16+'CDR 04'!K17+'CDR 04'!K19+'CDR 04'!K20+'CDR 05'!K10+'CDR 05'!K11+'CDR 05'!K12+'CDR 05'!K13+'CDR 06'!K12+'CDR 06'!K13+'CDR 06'!K14+'CDR 06'!K15+'CDR 06'!K16+'CDR 06'!K17+'CDR 06'!K18+'CDR 06'!K20+'CDR 06'!K21+'CDR 06'!K22+'CDR 06'!K24+'CDR 06'!K25+'CDR 06'!K30+'CDR 06'!K38+'CDR 06'!K44+'CDR 06'!K45+'CDR 06'!K46+'CDR 07'!K16+'CDR 07'!K17+'CDR 07'!K18+'CDR 07'!K19+'CDR 07'!K20+'CDR 07'!K21+'CDR 07'!K22+'CDR 07'!K23+'CDR 07'!K24+'CDR 07'!K25+'CDR 07'!K29+'CDR 07'!K30+'CDR 07'!K40+'CDR 08'!K12+'CDR 08'!K13+'CDR 08'!K14+'CDR 08'!K15+'CDR 08'!K16+'CDR 08'!K17+'CDR 09'!K12+'CDR 09'!K13+'CDR 09'!K14+'CDR 09'!K15+'CDR 09'!K16+'CDR 10'!K10+'CDR 10'!K11+'CDR 10'!K12+'CDR 10'!K13+'CDR 11'!K10+'CDR 11'!K14+'CDR 11'!K15+'CDR 11'!K16+'CDR 11'!K18+'CDR 11'!K20+'CDR 11'!K25+'CDR 14'!K12+'CDR 15'!K12+'CDR 15'!K13+'CDR 15'!K14+'CDR 15'!K19+'CDR 16'!K14+'CDR 16'!K15+'CDR 16'!K16+'CDR 16'!K17+'CDR 16'!K18+'CDR 21'!K10+'CDR 21'!K11+'CDR 21'!K12+'CDR 21'!K13+'CDR 21'!K16+'CDR 21'!K17+'CDR 03 '!K10+'CDR 03 '!K15+'cap.doppio finanzi.MEF'!K54+'CDR 01'!K44+'CDR 01'!K45+'CDR 06'!K19</f>
        <v>32870720</v>
      </c>
    </row>
    <row r="9" spans="1:10" s="212" customFormat="1" ht="17.25" customHeight="1">
      <c r="A9" s="208">
        <v>2183</v>
      </c>
      <c r="B9" s="209">
        <v>801</v>
      </c>
      <c r="C9" s="213" t="s">
        <v>332</v>
      </c>
      <c r="D9" s="211">
        <v>131781289</v>
      </c>
      <c r="E9" s="211">
        <f aca="true" t="shared" si="2" ref="E9:E45">F9-D9</f>
        <v>-26254756</v>
      </c>
      <c r="F9" s="211">
        <v>105526533</v>
      </c>
      <c r="G9" s="211">
        <f aca="true" t="shared" si="3" ref="G9:G45">H9-F9</f>
        <v>-102428533</v>
      </c>
      <c r="H9" s="211">
        <f>Entrata!L3</f>
        <v>3098000</v>
      </c>
      <c r="I9" s="578">
        <f aca="true" t="shared" si="4" ref="I9:I63">H9-J9</f>
        <v>-97260286</v>
      </c>
      <c r="J9" s="211">
        <f>'cap.doppio finanzi.MEF'!K7+'cap.doppio finanzi.MEF'!K9+'cap.doppio finanzi.MEF'!K11+'cap.doppio finanzi.MEF'!K13+'cap.doppio finanzi.MEF'!K15+'cap.doppio finanzi.MEF'!K17+'cap.doppio finanzi.MEF'!K19+'cap.doppio finanzi.MEF'!K21</f>
        <v>100358286</v>
      </c>
    </row>
    <row r="10" spans="1:10" s="212" customFormat="1" ht="17.25" customHeight="1">
      <c r="A10" s="208">
        <v>2185</v>
      </c>
      <c r="B10" s="209">
        <v>802</v>
      </c>
      <c r="C10" s="213" t="s">
        <v>333</v>
      </c>
      <c r="D10" s="211">
        <v>106051194</v>
      </c>
      <c r="E10" s="211">
        <f t="shared" si="2"/>
        <v>-36879115</v>
      </c>
      <c r="F10" s="211">
        <v>69172079</v>
      </c>
      <c r="G10" s="211">
        <f t="shared" si="3"/>
        <v>42094929</v>
      </c>
      <c r="H10" s="211">
        <f>Entrata!L4</f>
        <v>111267008</v>
      </c>
      <c r="I10" s="578">
        <f t="shared" si="4"/>
        <v>-3793016</v>
      </c>
      <c r="J10" s="211">
        <f>'CDR 16'!K20</f>
        <v>115060024</v>
      </c>
    </row>
    <row r="11" spans="1:10" s="212" customFormat="1" ht="20.25" customHeight="1">
      <c r="A11" s="208">
        <v>2184</v>
      </c>
      <c r="B11" s="209">
        <v>803</v>
      </c>
      <c r="C11" s="213" t="s">
        <v>334</v>
      </c>
      <c r="D11" s="277">
        <v>7559458</v>
      </c>
      <c r="E11" s="211">
        <f t="shared" si="2"/>
        <v>-867841</v>
      </c>
      <c r="F11" s="211">
        <v>6691617</v>
      </c>
      <c r="G11" s="211">
        <f t="shared" si="3"/>
        <v>-6691617</v>
      </c>
      <c r="H11" s="211">
        <f>Entrata!L5</f>
        <v>0</v>
      </c>
      <c r="I11" s="578">
        <f t="shared" si="4"/>
        <v>-16446463</v>
      </c>
      <c r="J11" s="277">
        <f>'CDR 13'!K35+'CDR 13'!K36+'cap.doppio finanzi.MEF'!K34+'CDR 13'!K26+'CDR 13'!K30+'CDR 13'!K27</f>
        <v>16446463</v>
      </c>
    </row>
    <row r="12" spans="1:10" s="278" customFormat="1" ht="55.5" customHeight="1">
      <c r="A12" s="274">
        <v>1497</v>
      </c>
      <c r="B12" s="275">
        <v>806</v>
      </c>
      <c r="C12" s="276" t="s">
        <v>603</v>
      </c>
      <c r="D12" s="277">
        <v>0</v>
      </c>
      <c r="E12" s="211">
        <f>F12-D12</f>
        <v>45000000</v>
      </c>
      <c r="F12" s="211">
        <v>45000000</v>
      </c>
      <c r="G12" s="211">
        <f t="shared" si="3"/>
        <v>-45000000</v>
      </c>
      <c r="H12" s="211">
        <f>Entrata!L6</f>
        <v>0</v>
      </c>
      <c r="I12" s="578">
        <f t="shared" si="4"/>
        <v>0</v>
      </c>
      <c r="J12" s="277">
        <f>'CDR 09'!K31</f>
        <v>0</v>
      </c>
    </row>
    <row r="13" spans="1:10" s="278" customFormat="1" ht="39" customHeight="1">
      <c r="A13" s="274">
        <v>2133</v>
      </c>
      <c r="B13" s="275">
        <v>808</v>
      </c>
      <c r="C13" s="276" t="s">
        <v>673</v>
      </c>
      <c r="D13" s="277">
        <v>0</v>
      </c>
      <c r="E13" s="211">
        <f>F13-D13</f>
        <v>7930121</v>
      </c>
      <c r="F13" s="211">
        <v>7930121</v>
      </c>
      <c r="G13" s="211">
        <f t="shared" si="3"/>
        <v>-3965060</v>
      </c>
      <c r="H13" s="211">
        <f>Entrata!L7</f>
        <v>3965061</v>
      </c>
      <c r="I13" s="578">
        <f t="shared" si="4"/>
        <v>0</v>
      </c>
      <c r="J13" s="277">
        <f>'CDR 01'!K70</f>
        <v>3965061</v>
      </c>
    </row>
    <row r="14" spans="1:10" s="212" customFormat="1" ht="28.5" customHeight="1">
      <c r="A14" s="208">
        <v>2102</v>
      </c>
      <c r="B14" s="209">
        <v>809</v>
      </c>
      <c r="C14" s="213" t="s">
        <v>338</v>
      </c>
      <c r="D14" s="211">
        <v>20916054</v>
      </c>
      <c r="E14" s="211">
        <f t="shared" si="2"/>
        <v>-2654316</v>
      </c>
      <c r="F14" s="211">
        <v>18261738</v>
      </c>
      <c r="G14" s="211">
        <f t="shared" si="3"/>
        <v>-13116880</v>
      </c>
      <c r="H14" s="211">
        <f>Entrata!L8</f>
        <v>5144858</v>
      </c>
      <c r="I14" s="578">
        <f t="shared" si="4"/>
        <v>-214369</v>
      </c>
      <c r="J14" s="277">
        <f>'CDR 15'!K16+'CDR 15'!K22+'CDR 15'!K23+'CDR 15'!K24+'CDR 15'!K25+'CDR 15'!K26+'CDR 15'!K27+'CDR 15'!K28</f>
        <v>5359227</v>
      </c>
    </row>
    <row r="15" spans="1:10" s="278" customFormat="1" ht="54.75" customHeight="1">
      <c r="A15" s="274">
        <v>2186</v>
      </c>
      <c r="B15" s="275">
        <v>811</v>
      </c>
      <c r="C15" s="276" t="s">
        <v>570</v>
      </c>
      <c r="D15" s="277">
        <v>0</v>
      </c>
      <c r="E15" s="211">
        <f>F15-D15</f>
        <v>6509798</v>
      </c>
      <c r="F15" s="211">
        <v>6509798</v>
      </c>
      <c r="G15" s="211">
        <f t="shared" si="3"/>
        <v>-904532</v>
      </c>
      <c r="H15" s="211">
        <f>Entrata!L9</f>
        <v>5605266</v>
      </c>
      <c r="I15" s="578">
        <f t="shared" si="4"/>
        <v>-462371</v>
      </c>
      <c r="J15" s="277">
        <f>'CDR 13'!K53</f>
        <v>6067637</v>
      </c>
    </row>
    <row r="16" spans="1:10" s="278" customFormat="1" ht="55.5" customHeight="1">
      <c r="A16" s="274">
        <v>2780</v>
      </c>
      <c r="B16" s="275">
        <v>812</v>
      </c>
      <c r="C16" s="276" t="s">
        <v>569</v>
      </c>
      <c r="D16" s="277">
        <v>0</v>
      </c>
      <c r="E16" s="211">
        <f>F16-D16</f>
        <v>8338145</v>
      </c>
      <c r="F16" s="211">
        <v>8338145</v>
      </c>
      <c r="G16" s="211">
        <f t="shared" si="3"/>
        <v>41661855</v>
      </c>
      <c r="H16" s="211">
        <f>Entrata!L10</f>
        <v>50000000</v>
      </c>
      <c r="I16" s="578">
        <f t="shared" si="4"/>
        <v>-8026970</v>
      </c>
      <c r="J16" s="211">
        <f>'CDR 01'!K105</f>
        <v>58026970</v>
      </c>
    </row>
    <row r="17" spans="1:10" s="212" customFormat="1" ht="30" customHeight="1">
      <c r="A17" s="208">
        <v>2108</v>
      </c>
      <c r="B17" s="209">
        <v>815</v>
      </c>
      <c r="C17" s="213" t="s">
        <v>339</v>
      </c>
      <c r="D17" s="211">
        <v>32124597</v>
      </c>
      <c r="E17" s="211">
        <f t="shared" si="2"/>
        <v>201161</v>
      </c>
      <c r="F17" s="211">
        <v>32325758</v>
      </c>
      <c r="G17" s="211">
        <f t="shared" si="3"/>
        <v>37794499</v>
      </c>
      <c r="H17" s="211">
        <f>Entrata!L11</f>
        <v>70120257</v>
      </c>
      <c r="I17" s="578">
        <f t="shared" si="4"/>
        <v>44714432</v>
      </c>
      <c r="J17" s="211">
        <f>'CDR 08'!K19+'CDR 08'!K21+'CDR 08'!K22+'CDR 08'!K23+'CDR 08'!K24+'CDR 08'!K25+'CDR 08'!K26+'CDR 08'!K27+'CDR 08'!K29</f>
        <v>25405825</v>
      </c>
    </row>
    <row r="18" spans="1:10" s="212" customFormat="1" ht="31.5" customHeight="1">
      <c r="A18" s="208">
        <v>2111</v>
      </c>
      <c r="B18" s="209">
        <v>816</v>
      </c>
      <c r="C18" s="213" t="s">
        <v>340</v>
      </c>
      <c r="D18" s="211">
        <v>0</v>
      </c>
      <c r="E18" s="211">
        <f t="shared" si="2"/>
        <v>0</v>
      </c>
      <c r="F18" s="211">
        <v>0</v>
      </c>
      <c r="G18" s="211">
        <f t="shared" si="3"/>
        <v>474250</v>
      </c>
      <c r="H18" s="211">
        <f>Entrata!L12</f>
        <v>474250</v>
      </c>
      <c r="I18" s="578">
        <f t="shared" si="4"/>
        <v>-25750</v>
      </c>
      <c r="J18" s="211">
        <f>'cap.doppio finanzi.MEF'!K44</f>
        <v>500000</v>
      </c>
    </row>
    <row r="19" spans="1:10" s="212" customFormat="1" ht="27" customHeight="1">
      <c r="A19" s="208">
        <v>2106</v>
      </c>
      <c r="B19" s="209">
        <v>817</v>
      </c>
      <c r="C19" s="213" t="s">
        <v>341</v>
      </c>
      <c r="D19" s="211">
        <v>16771629</v>
      </c>
      <c r="E19" s="211">
        <f t="shared" si="2"/>
        <v>-11010040</v>
      </c>
      <c r="F19" s="211">
        <v>5761589</v>
      </c>
      <c r="G19" s="211">
        <f t="shared" si="3"/>
        <v>-985719</v>
      </c>
      <c r="H19" s="211">
        <f>Entrata!L13</f>
        <v>4775870</v>
      </c>
      <c r="I19" s="578">
        <f t="shared" si="4"/>
        <v>-617008</v>
      </c>
      <c r="J19" s="211">
        <f>'CDR 16'!K23</f>
        <v>5392878</v>
      </c>
    </row>
    <row r="20" spans="1:10" s="212" customFormat="1" ht="43.5" customHeight="1">
      <c r="A20" s="208">
        <v>2099</v>
      </c>
      <c r="B20" s="209">
        <v>818</v>
      </c>
      <c r="C20" s="213" t="s">
        <v>612</v>
      </c>
      <c r="D20" s="211"/>
      <c r="E20" s="211"/>
      <c r="F20" s="211">
        <v>0</v>
      </c>
      <c r="G20" s="211">
        <f t="shared" si="3"/>
        <v>20910000</v>
      </c>
      <c r="H20" s="211">
        <f>Entrata!L14</f>
        <v>20910000</v>
      </c>
      <c r="I20" s="578">
        <f t="shared" si="4"/>
        <v>-340000</v>
      </c>
      <c r="J20" s="211">
        <f>'CDR 08'!K20</f>
        <v>21250000</v>
      </c>
    </row>
    <row r="21" spans="1:10" s="212" customFormat="1" ht="25.5" customHeight="1">
      <c r="A21" s="208">
        <v>2132</v>
      </c>
      <c r="B21" s="209">
        <v>819</v>
      </c>
      <c r="C21" s="213" t="s">
        <v>613</v>
      </c>
      <c r="D21" s="211"/>
      <c r="E21" s="211"/>
      <c r="F21" s="211">
        <v>0</v>
      </c>
      <c r="G21" s="211">
        <f t="shared" si="3"/>
        <v>16654200</v>
      </c>
      <c r="H21" s="211">
        <f>Entrata!L15</f>
        <v>16654200</v>
      </c>
      <c r="I21" s="578">
        <f t="shared" si="4"/>
        <v>9864200</v>
      </c>
      <c r="J21" s="211">
        <f>'cap.doppio finanzi.MEF'!K43</f>
        <v>6790000</v>
      </c>
    </row>
    <row r="22" spans="1:10" s="212" customFormat="1" ht="24.75" customHeight="1">
      <c r="A22" s="274">
        <v>2120</v>
      </c>
      <c r="B22" s="209">
        <v>820</v>
      </c>
      <c r="C22" s="210" t="s">
        <v>342</v>
      </c>
      <c r="D22" s="277">
        <v>300244638</v>
      </c>
      <c r="E22" s="211">
        <f t="shared" si="2"/>
        <v>-1300501</v>
      </c>
      <c r="F22" s="211">
        <v>298944137</v>
      </c>
      <c r="G22" s="211">
        <f t="shared" si="3"/>
        <v>33340381</v>
      </c>
      <c r="H22" s="211">
        <f>Entrata!L16</f>
        <v>332284518</v>
      </c>
      <c r="I22" s="553">
        <f t="shared" si="4"/>
        <v>33530637</v>
      </c>
      <c r="J22" s="211">
        <f>'CDR 01'!K12+'CDR 01'!K13+'CDR 01'!K14+'CDR 01'!K15+'CDR 01'!K16+'CDR 01'!K17+'CDR 01'!K19+'CDR 01'!K20+'CDR 01'!K23+'CDR 01'!K29+'CDR 01'!K32+'CDR 01'!K34+'CDR 01'!K35+'CDR 01'!K36+'CDR 01'!K37+'CDR 01'!K38+'CDR 01'!K40+'CDR 01'!K41+'CDR 01'!K42+'CDR 01'!K43+'CDR 01'!K46+'CDR 01'!K47+'CDR 01'!K49+'CDR 01'!K50+'CDR 01'!K51+'CDR 01'!K52+'CDR 01'!K53+'CDR 01'!K54+'CDR 01'!K55+'CDR 01'!K58+'CDR 01'!K63+'CDR 01'!K67+'CDR 01'!K89+'CDR 01'!K99+'CDR 01'!K104+'CDR 01'!K106+'CDR 01'!K107+'CDR 01'!K108+'CDR 01'!K109+'CDR 01'!K119+'CDR 01'!K122+'CDR 01'!K125+'CDR 01'!K126+'CDR 01'!K129+'CDR 01'!K130+'CDR 01'!K131+'CDR 01'!K132+'CDR 04'!K14+'CDR 04'!K18+'CDR 04'!K23+'CDR 06'!K29+'CDR 06'!K31+'CDR 06'!K33+'CDR 06'!K43+'CDR 07'!K31+'CDR 07'!K36+'CDR 07'!K37+'CDR 09'!K27+'CDR 09'!K34+'CDR 09'!K35+'CDR 09'!K36+'CDR 10'!K15+'CDR 11'!K11+'CDR 11'!K12+'CDR 11'!K13+'CDR 11'!K17+'CDR 11'!K21+'CDR 16'!K21+'CDR 21'!K14+'CDR 21'!K18+'cap.doppio finanzi.MEF'!K32+'CDR 16'!K24+'cap.doppio finanzi.MEF'!K53</f>
        <v>298753881</v>
      </c>
    </row>
    <row r="23" spans="1:10" s="212" customFormat="1" ht="27" customHeight="1">
      <c r="A23" s="208">
        <v>2113</v>
      </c>
      <c r="B23" s="209">
        <v>821</v>
      </c>
      <c r="C23" s="213" t="s">
        <v>343</v>
      </c>
      <c r="D23" s="211">
        <v>8360814</v>
      </c>
      <c r="E23" s="211">
        <f t="shared" si="2"/>
        <v>-1026448</v>
      </c>
      <c r="F23" s="211">
        <v>7334366</v>
      </c>
      <c r="G23" s="211">
        <f t="shared" si="3"/>
        <v>-2460112</v>
      </c>
      <c r="H23" s="211">
        <f>Entrata!L17</f>
        <v>4874254</v>
      </c>
      <c r="I23" s="578">
        <f t="shared" si="4"/>
        <v>-327898</v>
      </c>
      <c r="J23" s="211">
        <f>'CDR 14'!K14+'CDR 14'!K15+'CDR 14'!K16+'CDR 14'!K17+'CDR 14'!K18+'CDR 14'!K19+'CDR 14'!K20+'CDR 14'!K21</f>
        <v>5202152</v>
      </c>
    </row>
    <row r="24" spans="1:10" s="212" customFormat="1" ht="27" customHeight="1">
      <c r="A24" s="533" t="s">
        <v>676</v>
      </c>
      <c r="B24" s="554">
        <v>822</v>
      </c>
      <c r="C24" s="555" t="s">
        <v>722</v>
      </c>
      <c r="D24" s="211"/>
      <c r="E24" s="211"/>
      <c r="F24" s="211">
        <v>0</v>
      </c>
      <c r="G24" s="211">
        <f t="shared" si="3"/>
        <v>1452000</v>
      </c>
      <c r="H24" s="211">
        <f>Entrata!L18</f>
        <v>1452000</v>
      </c>
      <c r="I24" s="578">
        <f t="shared" si="4"/>
        <v>-60500</v>
      </c>
      <c r="J24" s="211">
        <f>'CDR 06'!K23+'CDR 06'!K26</f>
        <v>1512500</v>
      </c>
    </row>
    <row r="25" spans="1:10" s="212" customFormat="1" ht="27" customHeight="1">
      <c r="A25" s="208">
        <v>5210</v>
      </c>
      <c r="B25" s="209">
        <v>823</v>
      </c>
      <c r="C25" s="210" t="s">
        <v>344</v>
      </c>
      <c r="D25" s="211">
        <v>938469</v>
      </c>
      <c r="E25" s="211">
        <f t="shared" si="2"/>
        <v>-119093</v>
      </c>
      <c r="F25" s="211">
        <v>819376</v>
      </c>
      <c r="G25" s="211">
        <f t="shared" si="3"/>
        <v>1490227</v>
      </c>
      <c r="H25" s="211">
        <f>Entrata!L19</f>
        <v>2309603</v>
      </c>
      <c r="I25" s="578">
        <f t="shared" si="4"/>
        <v>1542956</v>
      </c>
      <c r="J25" s="211">
        <f>'CDR 07'!K32</f>
        <v>766647</v>
      </c>
    </row>
    <row r="26" spans="1:10" s="212" customFormat="1" ht="16.5" customHeight="1">
      <c r="A26" s="208">
        <v>5211</v>
      </c>
      <c r="B26" s="209">
        <v>824</v>
      </c>
      <c r="C26" s="213" t="s">
        <v>345</v>
      </c>
      <c r="D26" s="211">
        <v>1056599</v>
      </c>
      <c r="E26" s="211">
        <f t="shared" si="2"/>
        <v>-134084</v>
      </c>
      <c r="F26" s="211">
        <v>922515</v>
      </c>
      <c r="G26" s="211">
        <f t="shared" si="3"/>
        <v>76007</v>
      </c>
      <c r="H26" s="211">
        <f>Entrata!L20</f>
        <v>998522</v>
      </c>
      <c r="I26" s="578">
        <f t="shared" si="4"/>
        <v>54913</v>
      </c>
      <c r="J26" s="211">
        <f>'CDR 07'!L33</f>
        <v>943609</v>
      </c>
    </row>
    <row r="27" spans="1:10" s="212" customFormat="1" ht="54" customHeight="1">
      <c r="A27" s="533" t="s">
        <v>716</v>
      </c>
      <c r="B27" s="554">
        <v>825</v>
      </c>
      <c r="C27" s="544" t="s">
        <v>717</v>
      </c>
      <c r="D27" s="211"/>
      <c r="E27" s="211"/>
      <c r="F27" s="211">
        <v>0</v>
      </c>
      <c r="G27" s="211">
        <f t="shared" si="3"/>
        <v>2400000</v>
      </c>
      <c r="H27" s="211">
        <f>Entrata!L21</f>
        <v>2400000</v>
      </c>
      <c r="I27" s="578">
        <f t="shared" si="4"/>
        <v>-600000</v>
      </c>
      <c r="J27" s="211">
        <f>'CDR 01'!K102</f>
        <v>3000000</v>
      </c>
    </row>
    <row r="28" spans="1:10" s="212" customFormat="1" ht="46.5" customHeight="1">
      <c r="A28" s="533" t="s">
        <v>718</v>
      </c>
      <c r="B28" s="554">
        <v>826</v>
      </c>
      <c r="C28" s="544" t="s">
        <v>719</v>
      </c>
      <c r="D28" s="211"/>
      <c r="E28" s="211"/>
      <c r="F28" s="211">
        <v>0</v>
      </c>
      <c r="G28" s="211">
        <f t="shared" si="3"/>
        <v>20000000</v>
      </c>
      <c r="H28" s="211">
        <f>Entrata!L22</f>
        <v>20000000</v>
      </c>
      <c r="I28" s="578">
        <f t="shared" si="4"/>
        <v>5000000</v>
      </c>
      <c r="J28" s="211">
        <f>'CDR 01'!K115+'CDR 01'!K116</f>
        <v>15000000</v>
      </c>
    </row>
    <row r="29" spans="1:10" s="212" customFormat="1" ht="24.75" customHeight="1">
      <c r="A29" s="208">
        <v>5200</v>
      </c>
      <c r="B29" s="209">
        <v>827</v>
      </c>
      <c r="C29" s="210" t="s">
        <v>346</v>
      </c>
      <c r="D29" s="211">
        <v>5851437</v>
      </c>
      <c r="E29" s="211">
        <f t="shared" si="2"/>
        <v>-1865162</v>
      </c>
      <c r="F29" s="211">
        <v>3986275</v>
      </c>
      <c r="G29" s="211">
        <f t="shared" si="3"/>
        <v>13613725</v>
      </c>
      <c r="H29" s="211">
        <f>Entrata!L23</f>
        <v>17600000</v>
      </c>
      <c r="I29" s="578">
        <f t="shared" si="4"/>
        <v>14794902</v>
      </c>
      <c r="J29" s="211">
        <f>'CDR 06'!K34</f>
        <v>2805098</v>
      </c>
    </row>
    <row r="30" spans="1:10" s="212" customFormat="1" ht="30" customHeight="1">
      <c r="A30" s="208">
        <v>5217</v>
      </c>
      <c r="B30" s="209">
        <v>828</v>
      </c>
      <c r="C30" s="333" t="s">
        <v>450</v>
      </c>
      <c r="D30" s="211">
        <v>1595516</v>
      </c>
      <c r="E30" s="211">
        <f t="shared" si="2"/>
        <v>-207442</v>
      </c>
      <c r="F30" s="211">
        <v>1388074</v>
      </c>
      <c r="G30" s="211">
        <f t="shared" si="3"/>
        <v>12445038</v>
      </c>
      <c r="H30" s="211">
        <f>Entrata!L24</f>
        <v>13833112</v>
      </c>
      <c r="I30" s="578">
        <f t="shared" si="4"/>
        <v>10828548</v>
      </c>
      <c r="J30" s="211">
        <f>'CDR 06'!K36</f>
        <v>3004564</v>
      </c>
    </row>
    <row r="31" spans="1:10" s="212" customFormat="1" ht="27.75" customHeight="1">
      <c r="A31" s="208">
        <v>5223</v>
      </c>
      <c r="B31" s="209">
        <v>829</v>
      </c>
      <c r="C31" s="210" t="s">
        <v>347</v>
      </c>
      <c r="D31" s="211">
        <v>3906000</v>
      </c>
      <c r="E31" s="211">
        <f t="shared" si="2"/>
        <v>-200000</v>
      </c>
      <c r="F31" s="211">
        <v>3706000</v>
      </c>
      <c r="G31" s="211">
        <f t="shared" si="3"/>
        <v>-95132</v>
      </c>
      <c r="H31" s="211">
        <f>Entrata!L25</f>
        <v>3610868</v>
      </c>
      <c r="I31" s="578">
        <f t="shared" si="4"/>
        <v>-10924</v>
      </c>
      <c r="J31" s="211">
        <f>'CDR 06'!K37</f>
        <v>3621792</v>
      </c>
    </row>
    <row r="32" spans="1:10" s="212" customFormat="1" ht="27.75" customHeight="1">
      <c r="A32" s="533" t="s">
        <v>720</v>
      </c>
      <c r="B32" s="209">
        <v>830</v>
      </c>
      <c r="C32" s="544" t="s">
        <v>721</v>
      </c>
      <c r="D32" s="211"/>
      <c r="E32" s="211"/>
      <c r="F32" s="211">
        <v>0</v>
      </c>
      <c r="G32" s="211">
        <f t="shared" si="3"/>
        <v>0</v>
      </c>
      <c r="H32" s="211">
        <f>Entrata!L26</f>
        <v>0</v>
      </c>
      <c r="I32" s="578">
        <f t="shared" si="4"/>
        <v>0</v>
      </c>
      <c r="J32" s="211">
        <f>'CDR 11'!K22</f>
        <v>0</v>
      </c>
    </row>
    <row r="33" spans="1:10" s="212" customFormat="1" ht="38.25" customHeight="1">
      <c r="A33" s="208">
        <v>2114</v>
      </c>
      <c r="B33" s="209">
        <v>832</v>
      </c>
      <c r="C33" s="210" t="s">
        <v>348</v>
      </c>
      <c r="D33" s="211">
        <v>0</v>
      </c>
      <c r="E33" s="211">
        <f t="shared" si="2"/>
        <v>0</v>
      </c>
      <c r="F33" s="211">
        <v>0</v>
      </c>
      <c r="G33" s="211">
        <f t="shared" si="3"/>
        <v>0</v>
      </c>
      <c r="H33" s="211">
        <f>Entrata!L27</f>
        <v>0</v>
      </c>
      <c r="I33" s="578">
        <f t="shared" si="4"/>
        <v>0</v>
      </c>
      <c r="J33" s="211">
        <f>'CDR 07'!K34</f>
        <v>0</v>
      </c>
    </row>
    <row r="34" spans="1:10" s="212" customFormat="1" ht="23.25" customHeight="1">
      <c r="A34" s="274">
        <v>2190</v>
      </c>
      <c r="B34" s="275">
        <v>835</v>
      </c>
      <c r="C34" s="333" t="s">
        <v>489</v>
      </c>
      <c r="D34" s="211">
        <v>50000000</v>
      </c>
      <c r="E34" s="211">
        <f t="shared" si="2"/>
        <v>-21886047</v>
      </c>
      <c r="F34" s="211">
        <v>28113953</v>
      </c>
      <c r="G34" s="211">
        <f t="shared" si="3"/>
        <v>-28113953</v>
      </c>
      <c r="H34" s="211">
        <f>Entrata!L28</f>
        <v>0</v>
      </c>
      <c r="I34" s="578">
        <f t="shared" si="4"/>
        <v>-20723968</v>
      </c>
      <c r="J34" s="211">
        <f>'CDR 09'!K30</f>
        <v>20723968</v>
      </c>
    </row>
    <row r="35" spans="1:10" s="212" customFormat="1" ht="32.25" customHeight="1">
      <c r="A35" s="274">
        <v>2124</v>
      </c>
      <c r="B35" s="275">
        <v>836</v>
      </c>
      <c r="C35" s="320" t="s">
        <v>513</v>
      </c>
      <c r="D35" s="211">
        <v>1700000</v>
      </c>
      <c r="E35" s="211">
        <f t="shared" si="2"/>
        <v>-401011</v>
      </c>
      <c r="F35" s="211">
        <v>1298989</v>
      </c>
      <c r="G35" s="211">
        <f t="shared" si="3"/>
        <v>-397744</v>
      </c>
      <c r="H35" s="211">
        <f>Entrata!L29</f>
        <v>901245</v>
      </c>
      <c r="I35" s="578">
        <f t="shared" si="4"/>
        <v>-282238</v>
      </c>
      <c r="J35" s="211">
        <f>'CDR 01'!K97+'CDR 01'!K98</f>
        <v>1183483</v>
      </c>
    </row>
    <row r="36" spans="1:10" s="212" customFormat="1" ht="38.25" customHeight="1">
      <c r="A36" s="274">
        <v>2191</v>
      </c>
      <c r="B36" s="275">
        <v>837</v>
      </c>
      <c r="C36" s="333" t="s">
        <v>490</v>
      </c>
      <c r="D36" s="211">
        <v>1500000</v>
      </c>
      <c r="E36" s="211">
        <f t="shared" si="2"/>
        <v>-108227</v>
      </c>
      <c r="F36" s="211">
        <v>1391773</v>
      </c>
      <c r="G36" s="211">
        <f t="shared" si="3"/>
        <v>108227</v>
      </c>
      <c r="H36" s="211">
        <f>Entrata!L30</f>
        <v>1500000</v>
      </c>
      <c r="I36" s="578">
        <f t="shared" si="4"/>
        <v>133751</v>
      </c>
      <c r="J36" s="211">
        <f>'CDR 01'!K114</f>
        <v>1366249</v>
      </c>
    </row>
    <row r="37" spans="1:10" s="212" customFormat="1" ht="27.75" customHeight="1">
      <c r="A37" s="274">
        <v>5218</v>
      </c>
      <c r="B37" s="275">
        <v>840</v>
      </c>
      <c r="C37" s="333" t="s">
        <v>451</v>
      </c>
      <c r="D37" s="211">
        <v>11656286</v>
      </c>
      <c r="E37" s="211">
        <f t="shared" si="2"/>
        <v>-3000000</v>
      </c>
      <c r="F37" s="211">
        <v>8656286</v>
      </c>
      <c r="G37" s="211">
        <f t="shared" si="3"/>
        <v>-8656286</v>
      </c>
      <c r="H37" s="211">
        <f>Entrata!L31</f>
        <v>0</v>
      </c>
      <c r="I37" s="578">
        <f t="shared" si="4"/>
        <v>-11132027</v>
      </c>
      <c r="J37" s="211">
        <f>'CDR 06'!K40</f>
        <v>11132027</v>
      </c>
    </row>
    <row r="38" spans="1:10" s="212" customFormat="1" ht="36.75" customHeight="1">
      <c r="A38" s="208">
        <v>2118</v>
      </c>
      <c r="B38" s="209">
        <v>841</v>
      </c>
      <c r="C38" s="25" t="s">
        <v>349</v>
      </c>
      <c r="D38" s="211">
        <v>1081696</v>
      </c>
      <c r="E38" s="211">
        <f t="shared" si="2"/>
        <v>440393</v>
      </c>
      <c r="F38" s="211">
        <v>1522089</v>
      </c>
      <c r="G38" s="211">
        <f t="shared" si="3"/>
        <v>-38510</v>
      </c>
      <c r="H38" s="211">
        <f>Entrata!L32</f>
        <v>1483579</v>
      </c>
      <c r="I38" s="578">
        <f t="shared" si="4"/>
        <v>42205</v>
      </c>
      <c r="J38" s="211">
        <f>'CDR 15'!K17</f>
        <v>1441374</v>
      </c>
    </row>
    <row r="39" spans="1:10" s="212" customFormat="1" ht="38.25" customHeight="1">
      <c r="A39" s="208">
        <v>2119</v>
      </c>
      <c r="B39" s="209">
        <v>842</v>
      </c>
      <c r="C39" s="25" t="s">
        <v>350</v>
      </c>
      <c r="D39" s="211">
        <v>200000</v>
      </c>
      <c r="E39" s="211">
        <f t="shared" si="2"/>
        <v>0</v>
      </c>
      <c r="F39" s="211">
        <v>200000</v>
      </c>
      <c r="G39" s="211">
        <f t="shared" si="3"/>
        <v>0</v>
      </c>
      <c r="H39" s="211">
        <f>Entrata!L33</f>
        <v>200000</v>
      </c>
      <c r="I39" s="578">
        <f t="shared" si="4"/>
        <v>0</v>
      </c>
      <c r="J39" s="211">
        <f>'CDR 15'!K18</f>
        <v>200000</v>
      </c>
    </row>
    <row r="40" spans="1:10" s="212" customFormat="1" ht="25.5" customHeight="1">
      <c r="A40" s="208">
        <v>2179</v>
      </c>
      <c r="B40" s="209">
        <v>850</v>
      </c>
      <c r="C40" s="210" t="s">
        <v>351</v>
      </c>
      <c r="D40" s="211">
        <v>40000000</v>
      </c>
      <c r="E40" s="211">
        <f t="shared" si="2"/>
        <v>0</v>
      </c>
      <c r="F40" s="211">
        <v>40000000</v>
      </c>
      <c r="G40" s="211">
        <f t="shared" si="3"/>
        <v>23382995</v>
      </c>
      <c r="H40" s="211">
        <f>Entrata!L38</f>
        <v>63382995</v>
      </c>
      <c r="I40" s="578">
        <f t="shared" si="4"/>
        <v>16882995</v>
      </c>
      <c r="J40" s="277">
        <f>'CDR 13'!K14+'CDR 13'!K15+'CDR 13'!K16+'CDR 13'!K17+'CDR 13'!K18+'CDR 13'!K19+'CDR 13'!K21+'CDR 13'!K22+'CDR 13'!K23+'CDR 13'!K25+'CDR 13'!K29+'CDR 13'!K40+'cap.doppio finanzi.MEF'!K33</f>
        <v>46500000</v>
      </c>
    </row>
    <row r="41" spans="1:10" s="212" customFormat="1" ht="28.5" customHeight="1">
      <c r="A41" s="208">
        <v>5201</v>
      </c>
      <c r="B41" s="209">
        <v>860</v>
      </c>
      <c r="C41" s="215" t="s">
        <v>359</v>
      </c>
      <c r="D41" s="211">
        <v>15100000</v>
      </c>
      <c r="E41" s="211">
        <f t="shared" si="2"/>
        <v>0</v>
      </c>
      <c r="F41" s="211">
        <v>15100000</v>
      </c>
      <c r="G41" s="211">
        <f t="shared" si="3"/>
        <v>-15100000</v>
      </c>
      <c r="H41" s="211">
        <f>Entrata!L39</f>
        <v>0</v>
      </c>
      <c r="I41" s="578">
        <f t="shared" si="4"/>
        <v>-15100000</v>
      </c>
      <c r="J41" s="211">
        <f>'CDR 06'!K39</f>
        <v>15100000</v>
      </c>
    </row>
    <row r="42" spans="1:10" s="212" customFormat="1" ht="52.5" customHeight="1">
      <c r="A42" s="208">
        <v>2122</v>
      </c>
      <c r="B42" s="209">
        <v>863</v>
      </c>
      <c r="C42" s="467" t="s">
        <v>593</v>
      </c>
      <c r="D42" s="211">
        <v>0</v>
      </c>
      <c r="E42" s="211">
        <f t="shared" si="2"/>
        <v>1391773</v>
      </c>
      <c r="F42" s="211">
        <v>1391773</v>
      </c>
      <c r="G42" s="211">
        <f t="shared" si="3"/>
        <v>-1391773</v>
      </c>
      <c r="H42" s="211">
        <f>Entrata!L40</f>
        <v>0</v>
      </c>
      <c r="I42" s="578">
        <f t="shared" si="4"/>
        <v>0</v>
      </c>
      <c r="J42" s="211">
        <f>'CDR 01'!K100</f>
        <v>0</v>
      </c>
    </row>
    <row r="43" spans="1:10" s="212" customFormat="1" ht="46.5" customHeight="1">
      <c r="A43" s="274">
        <v>2127</v>
      </c>
      <c r="B43" s="275">
        <v>864</v>
      </c>
      <c r="C43" s="276" t="s">
        <v>470</v>
      </c>
      <c r="D43" s="211">
        <v>15000000</v>
      </c>
      <c r="E43" s="211">
        <f t="shared" si="2"/>
        <v>45000000</v>
      </c>
      <c r="F43" s="211">
        <v>60000000</v>
      </c>
      <c r="G43" s="211">
        <f t="shared" si="3"/>
        <v>80000000</v>
      </c>
      <c r="H43" s="211">
        <f>Entrata!L41</f>
        <v>140000000</v>
      </c>
      <c r="I43" s="578">
        <f t="shared" si="4"/>
        <v>90000000</v>
      </c>
      <c r="J43" s="211">
        <f>'CDR 01'!K64</f>
        <v>50000000</v>
      </c>
    </row>
    <row r="44" spans="1:10" s="278" customFormat="1" ht="24" customHeight="1">
      <c r="A44" s="274">
        <v>2126</v>
      </c>
      <c r="B44" s="275">
        <v>868</v>
      </c>
      <c r="C44" s="276" t="s">
        <v>477</v>
      </c>
      <c r="D44" s="277">
        <v>6000000</v>
      </c>
      <c r="E44" s="211">
        <f t="shared" si="2"/>
        <v>-1000000</v>
      </c>
      <c r="F44" s="211">
        <v>5000000</v>
      </c>
      <c r="G44" s="211">
        <f t="shared" si="3"/>
        <v>-106954</v>
      </c>
      <c r="H44" s="211">
        <f>Entrata!L42</f>
        <v>4893046</v>
      </c>
      <c r="I44" s="578">
        <f t="shared" si="4"/>
        <v>-106954</v>
      </c>
      <c r="J44" s="211">
        <f>'CDR 07'!K28</f>
        <v>5000000</v>
      </c>
    </row>
    <row r="45" spans="1:10" s="278" customFormat="1" ht="67.5" customHeight="1">
      <c r="A45" s="274">
        <v>2128</v>
      </c>
      <c r="B45" s="275">
        <v>869</v>
      </c>
      <c r="C45" s="354" t="s">
        <v>530</v>
      </c>
      <c r="D45" s="277">
        <v>0</v>
      </c>
      <c r="E45" s="211">
        <f t="shared" si="2"/>
        <v>0</v>
      </c>
      <c r="F45" s="211">
        <v>0</v>
      </c>
      <c r="G45" s="211">
        <f t="shared" si="3"/>
        <v>0</v>
      </c>
      <c r="H45" s="211">
        <f>Entrata!L43</f>
        <v>0</v>
      </c>
      <c r="I45" s="578">
        <f t="shared" si="4"/>
        <v>0</v>
      </c>
      <c r="J45" s="211"/>
    </row>
    <row r="46" spans="1:10" s="206" customFormat="1" ht="17.25" customHeight="1">
      <c r="A46" s="738" t="s">
        <v>589</v>
      </c>
      <c r="B46" s="739"/>
      <c r="C46" s="479" t="s">
        <v>590</v>
      </c>
      <c r="D46" s="478">
        <f aca="true" t="shared" si="5" ref="D46:J46">SUM(D47:D63)</f>
        <v>1716690224</v>
      </c>
      <c r="E46" s="478">
        <f t="shared" si="5"/>
        <v>-1206815436</v>
      </c>
      <c r="F46" s="478">
        <f t="shared" si="5"/>
        <v>509874788</v>
      </c>
      <c r="G46" s="478">
        <f t="shared" si="5"/>
        <v>-141205666</v>
      </c>
      <c r="H46" s="478">
        <f t="shared" si="5"/>
        <v>368669122</v>
      </c>
      <c r="I46" s="478">
        <f t="shared" si="5"/>
        <v>-102752019</v>
      </c>
      <c r="J46" s="478">
        <f t="shared" si="5"/>
        <v>471421141</v>
      </c>
    </row>
    <row r="47" spans="1:10" s="212" customFormat="1" ht="19.5" customHeight="1">
      <c r="A47" s="208">
        <v>7442</v>
      </c>
      <c r="B47" s="209">
        <v>804</v>
      </c>
      <c r="C47" s="213" t="s">
        <v>335</v>
      </c>
      <c r="D47" s="211">
        <v>10307735</v>
      </c>
      <c r="E47" s="211">
        <f aca="true" t="shared" si="6" ref="E47:E63">F47-D47</f>
        <v>-1307610</v>
      </c>
      <c r="F47" s="211">
        <v>9000125</v>
      </c>
      <c r="G47" s="211">
        <f>H47-F47</f>
        <v>-9000125</v>
      </c>
      <c r="H47" s="211">
        <f>Entrata!L44</f>
        <v>0</v>
      </c>
      <c r="I47" s="578">
        <f t="shared" si="4"/>
        <v>-8423190</v>
      </c>
      <c r="J47" s="211">
        <f>'cap.doppio finanzi.MEF'!K8+'cap.doppio finanzi.MEF'!K10+'cap.doppio finanzi.MEF'!K12+'cap.doppio finanzi.MEF'!K14+'cap.doppio finanzi.MEF'!K16+'cap.doppio finanzi.MEF'!K18+'cap.doppio finanzi.MEF'!K20+'cap.doppio finanzi.MEF'!K22</f>
        <v>8423190</v>
      </c>
    </row>
    <row r="48" spans="1:10" s="212" customFormat="1" ht="40.5" customHeight="1">
      <c r="A48" s="208">
        <v>7443</v>
      </c>
      <c r="B48" s="209">
        <v>805</v>
      </c>
      <c r="C48" s="210" t="s">
        <v>336</v>
      </c>
      <c r="D48" s="211">
        <v>796141917</v>
      </c>
      <c r="E48" s="211">
        <f t="shared" si="6"/>
        <v>-796141917</v>
      </c>
      <c r="F48" s="211">
        <v>0</v>
      </c>
      <c r="G48" s="211">
        <f aca="true" t="shared" si="7" ref="G48:G62">H48-F48</f>
        <v>0</v>
      </c>
      <c r="H48" s="211">
        <f>Entrata!L45</f>
        <v>0</v>
      </c>
      <c r="I48" s="578">
        <f t="shared" si="4"/>
        <v>0</v>
      </c>
      <c r="J48" s="211">
        <v>0</v>
      </c>
    </row>
    <row r="49" spans="1:10" s="212" customFormat="1" ht="26.25" customHeight="1">
      <c r="A49" s="208">
        <v>7450</v>
      </c>
      <c r="B49" s="209">
        <v>807</v>
      </c>
      <c r="C49" s="213" t="s">
        <v>337</v>
      </c>
      <c r="D49" s="211">
        <v>61200000</v>
      </c>
      <c r="E49" s="211">
        <f t="shared" si="6"/>
        <v>0</v>
      </c>
      <c r="F49" s="211">
        <v>61200000</v>
      </c>
      <c r="G49" s="211">
        <f t="shared" si="7"/>
        <v>0</v>
      </c>
      <c r="H49" s="211">
        <f>Entrata!L46</f>
        <v>61200000</v>
      </c>
      <c r="I49" s="578">
        <f t="shared" si="4"/>
        <v>0</v>
      </c>
      <c r="J49" s="211">
        <f>'CDR 07'!K42+'CDR 07'!K43+'CDR 07'!K44+'CDR 07'!K45+'CDR 07'!K46+'CDR 07'!K47</f>
        <v>61200000</v>
      </c>
    </row>
    <row r="50" spans="1:10" s="278" customFormat="1" ht="53.25" customHeight="1">
      <c r="A50" s="274">
        <v>7448</v>
      </c>
      <c r="B50" s="275">
        <v>813</v>
      </c>
      <c r="C50" s="276" t="s">
        <v>570</v>
      </c>
      <c r="D50" s="277">
        <v>0</v>
      </c>
      <c r="E50" s="211">
        <f t="shared" si="6"/>
        <v>10725670</v>
      </c>
      <c r="F50" s="211">
        <v>10725670</v>
      </c>
      <c r="G50" s="211">
        <f t="shared" si="7"/>
        <v>904533</v>
      </c>
      <c r="H50" s="211">
        <f>Entrata!L47</f>
        <v>11630203</v>
      </c>
      <c r="I50" s="578">
        <f t="shared" si="4"/>
        <v>462372</v>
      </c>
      <c r="J50" s="277">
        <f>'CDR 13'!K68</f>
        <v>11167831</v>
      </c>
    </row>
    <row r="51" spans="1:10" s="212" customFormat="1" ht="34.5" customHeight="1">
      <c r="A51" s="274">
        <v>7437</v>
      </c>
      <c r="B51" s="275">
        <v>833</v>
      </c>
      <c r="C51" s="320" t="s">
        <v>488</v>
      </c>
      <c r="D51" s="211">
        <v>26500000</v>
      </c>
      <c r="E51" s="211">
        <f t="shared" si="6"/>
        <v>-26500000</v>
      </c>
      <c r="F51" s="211">
        <v>0</v>
      </c>
      <c r="G51" s="211">
        <f t="shared" si="7"/>
        <v>0</v>
      </c>
      <c r="H51" s="211">
        <f>Entrata!L48</f>
        <v>0</v>
      </c>
      <c r="I51" s="578">
        <f t="shared" si="4"/>
        <v>0</v>
      </c>
      <c r="J51" s="277">
        <f>'CDR 13'!K71</f>
        <v>0</v>
      </c>
    </row>
    <row r="52" spans="1:10" s="212" customFormat="1" ht="38.25" customHeight="1">
      <c r="A52" s="274">
        <v>7438</v>
      </c>
      <c r="B52" s="275">
        <v>834</v>
      </c>
      <c r="C52" s="320" t="s">
        <v>487</v>
      </c>
      <c r="D52" s="211">
        <v>7500000</v>
      </c>
      <c r="E52" s="211">
        <f t="shared" si="6"/>
        <v>-541134</v>
      </c>
      <c r="F52" s="211">
        <v>6958866</v>
      </c>
      <c r="G52" s="211">
        <f t="shared" si="7"/>
        <v>-6958866</v>
      </c>
      <c r="H52" s="211">
        <f>Entrata!L49</f>
        <v>0</v>
      </c>
      <c r="I52" s="578">
        <f t="shared" si="4"/>
        <v>0</v>
      </c>
      <c r="J52" s="277">
        <f>'CDR 13'!K72</f>
        <v>0</v>
      </c>
    </row>
    <row r="53" spans="1:10" s="212" customFormat="1" ht="48.75" customHeight="1">
      <c r="A53" s="274">
        <v>7474</v>
      </c>
      <c r="B53" s="275">
        <v>838</v>
      </c>
      <c r="C53" s="333" t="s">
        <v>491</v>
      </c>
      <c r="D53" s="211">
        <v>8000000</v>
      </c>
      <c r="E53" s="211">
        <f t="shared" si="6"/>
        <v>-3000000</v>
      </c>
      <c r="F53" s="211">
        <v>5000000</v>
      </c>
      <c r="G53" s="211">
        <f t="shared" si="7"/>
        <v>-344000</v>
      </c>
      <c r="H53" s="211">
        <f>Entrata!L50</f>
        <v>4656000</v>
      </c>
      <c r="I53" s="578">
        <f t="shared" si="4"/>
        <v>-194000</v>
      </c>
      <c r="J53" s="277">
        <f>'CDR 01'!K128</f>
        <v>4850000</v>
      </c>
    </row>
    <row r="54" spans="1:10" s="212" customFormat="1" ht="66" customHeight="1">
      <c r="A54" s="274">
        <v>7455</v>
      </c>
      <c r="B54" s="275">
        <v>839</v>
      </c>
      <c r="C54" s="333" t="s">
        <v>492</v>
      </c>
      <c r="D54" s="211">
        <v>10000000</v>
      </c>
      <c r="E54" s="211">
        <f t="shared" si="6"/>
        <v>3917732</v>
      </c>
      <c r="F54" s="211">
        <v>13917732</v>
      </c>
      <c r="G54" s="211">
        <f t="shared" si="7"/>
        <v>-13917732</v>
      </c>
      <c r="H54" s="211">
        <f>Entrata!L51</f>
        <v>0</v>
      </c>
      <c r="I54" s="578">
        <f t="shared" si="4"/>
        <v>-18213646</v>
      </c>
      <c r="J54" s="277">
        <f>'CDR 07'!K41</f>
        <v>18213646</v>
      </c>
    </row>
    <row r="55" spans="1:10" s="212" customFormat="1" ht="19.5" customHeight="1">
      <c r="A55" s="208">
        <v>7439</v>
      </c>
      <c r="B55" s="209">
        <v>851</v>
      </c>
      <c r="C55" s="213" t="s">
        <v>352</v>
      </c>
      <c r="D55" s="211">
        <v>20128384</v>
      </c>
      <c r="E55" s="211">
        <f t="shared" si="6"/>
        <v>-2322874</v>
      </c>
      <c r="F55" s="211">
        <v>17805510</v>
      </c>
      <c r="G55" s="211">
        <f t="shared" si="7"/>
        <v>-17805510</v>
      </c>
      <c r="H55" s="211">
        <f>Entrata!L54</f>
        <v>0</v>
      </c>
      <c r="I55" s="578">
        <f t="shared" si="4"/>
        <v>-18383555</v>
      </c>
      <c r="J55" s="277">
        <f>'CDR 13'!K66</f>
        <v>18383555</v>
      </c>
    </row>
    <row r="56" spans="1:10" s="212" customFormat="1" ht="33.75">
      <c r="A56" s="208">
        <v>7444</v>
      </c>
      <c r="B56" s="209">
        <v>852</v>
      </c>
      <c r="C56" s="210" t="s">
        <v>353</v>
      </c>
      <c r="D56" s="211">
        <v>7583000</v>
      </c>
      <c r="E56" s="211">
        <f t="shared" si="6"/>
        <v>-7583000</v>
      </c>
      <c r="F56" s="211">
        <v>0</v>
      </c>
      <c r="G56" s="211">
        <f t="shared" si="7"/>
        <v>0</v>
      </c>
      <c r="H56" s="211">
        <f>Entrata!L55</f>
        <v>0</v>
      </c>
      <c r="I56" s="578">
        <f t="shared" si="4"/>
        <v>0</v>
      </c>
      <c r="J56" s="277"/>
    </row>
    <row r="57" spans="1:10" s="212" customFormat="1" ht="39.75" customHeight="1">
      <c r="A57" s="208">
        <v>7445</v>
      </c>
      <c r="B57" s="209">
        <v>853</v>
      </c>
      <c r="C57" s="210" t="s">
        <v>354</v>
      </c>
      <c r="D57" s="211">
        <v>1000000</v>
      </c>
      <c r="E57" s="211">
        <f t="shared" si="6"/>
        <v>-1000000</v>
      </c>
      <c r="F57" s="211">
        <v>0</v>
      </c>
      <c r="G57" s="211">
        <f t="shared" si="7"/>
        <v>0</v>
      </c>
      <c r="H57" s="211">
        <f>Entrata!L56</f>
        <v>0</v>
      </c>
      <c r="I57" s="578">
        <f t="shared" si="4"/>
        <v>0</v>
      </c>
      <c r="J57" s="277"/>
    </row>
    <row r="58" spans="1:10" s="214" customFormat="1" ht="66.75" customHeight="1">
      <c r="A58" s="208">
        <v>7446</v>
      </c>
      <c r="B58" s="209">
        <v>854</v>
      </c>
      <c r="C58" s="25" t="s">
        <v>355</v>
      </c>
      <c r="D58" s="211">
        <v>65965033</v>
      </c>
      <c r="E58" s="211">
        <f t="shared" si="6"/>
        <v>29201852</v>
      </c>
      <c r="F58" s="211">
        <v>95166885</v>
      </c>
      <c r="G58" s="211">
        <f t="shared" si="7"/>
        <v>-43983966</v>
      </c>
      <c r="H58" s="211">
        <f>Entrata!L57</f>
        <v>51182919</v>
      </c>
      <c r="I58" s="578">
        <f t="shared" si="4"/>
        <v>0</v>
      </c>
      <c r="J58" s="277">
        <f>'CDR 13'!K20+'CDR 13'!K28+'CDR 13'!K31+'CDR 13'!K32+'CDR 13'!K33+'CDR 13'!K34+'CDR 13'!K38+'CDR 13'!K39+'CDR 13'!K41+'CDR 13'!K43+'CDR 13'!K45+'CDR 13'!K47+'CDR 13'!K48+'CDR 13'!K49+'CDR 13'!K50+'CDR 13'!K51+'CDR 13'!K52+'CDR 13'!K54+'CDR 13'!K55+'CDR 13'!K56+'CDR 13'!K57+'CDR 13'!K58+'CDR 13'!K59+'CDR 13'!K60+'CDR 13'!K61+'CDR 13'!K62+'CDR 13'!K67+'CDR 13'!K69+'CDR 13'!K70+'CDR 13'!K73+'CDR 13'!K74+'CDR 13'!K75+'CDR 13'!K77+'cap.doppio finanzi.MEF'!K35</f>
        <v>51182919</v>
      </c>
    </row>
    <row r="59" spans="1:10" s="212" customFormat="1" ht="29.25" customHeight="1">
      <c r="A59" s="208">
        <v>7447</v>
      </c>
      <c r="B59" s="209">
        <v>855</v>
      </c>
      <c r="C59" s="213" t="s">
        <v>356</v>
      </c>
      <c r="D59" s="211">
        <v>391294000</v>
      </c>
      <c r="E59" s="211">
        <f t="shared" si="6"/>
        <v>-391294000</v>
      </c>
      <c r="F59" s="211">
        <v>0</v>
      </c>
      <c r="G59" s="211">
        <f t="shared" si="7"/>
        <v>0</v>
      </c>
      <c r="H59" s="211">
        <f>Entrata!L58</f>
        <v>0</v>
      </c>
      <c r="I59" s="578">
        <f t="shared" si="4"/>
        <v>0</v>
      </c>
      <c r="J59" s="277"/>
    </row>
    <row r="60" spans="1:10" s="212" customFormat="1" ht="59.25" customHeight="1">
      <c r="A60" s="208">
        <v>7449</v>
      </c>
      <c r="B60" s="209">
        <v>856</v>
      </c>
      <c r="C60" s="25" t="s">
        <v>357</v>
      </c>
      <c r="D60" s="211">
        <v>13100000</v>
      </c>
      <c r="E60" s="211">
        <f t="shared" si="6"/>
        <v>-8100000</v>
      </c>
      <c r="F60" s="211">
        <v>5000000</v>
      </c>
      <c r="G60" s="211">
        <f t="shared" si="7"/>
        <v>-5000000</v>
      </c>
      <c r="H60" s="211">
        <f>Entrata!L59</f>
        <v>0</v>
      </c>
      <c r="I60" s="578">
        <f t="shared" si="4"/>
        <v>-5000000</v>
      </c>
      <c r="J60" s="277">
        <f>'CDR 13'!K65</f>
        <v>5000000</v>
      </c>
    </row>
    <row r="61" spans="1:10" s="212" customFormat="1" ht="19.5" customHeight="1">
      <c r="A61" s="208">
        <v>7459</v>
      </c>
      <c r="B61" s="209">
        <v>857</v>
      </c>
      <c r="C61" s="213" t="s">
        <v>358</v>
      </c>
      <c r="D61" s="211">
        <v>195600000</v>
      </c>
      <c r="E61" s="211">
        <f t="shared" si="6"/>
        <v>-50500000</v>
      </c>
      <c r="F61" s="211">
        <v>145100000</v>
      </c>
      <c r="G61" s="211">
        <f t="shared" si="7"/>
        <v>-145100000</v>
      </c>
      <c r="H61" s="211">
        <f>Entrata!L60</f>
        <v>0</v>
      </c>
      <c r="I61" s="578">
        <f t="shared" si="4"/>
        <v>-44000000</v>
      </c>
      <c r="J61" s="277">
        <f>'CDR 13'!K44</f>
        <v>44000000</v>
      </c>
    </row>
    <row r="62" spans="1:10" s="278" customFormat="1" ht="53.25" customHeight="1">
      <c r="A62" s="274">
        <v>7451</v>
      </c>
      <c r="B62" s="275">
        <v>865</v>
      </c>
      <c r="C62" s="276" t="s">
        <v>447</v>
      </c>
      <c r="D62" s="277">
        <v>370155</v>
      </c>
      <c r="E62" s="211">
        <f t="shared" si="6"/>
        <v>-370155</v>
      </c>
      <c r="F62" s="211">
        <v>0</v>
      </c>
      <c r="G62" s="211">
        <f t="shared" si="7"/>
        <v>0</v>
      </c>
      <c r="H62" s="211">
        <f>Entrata!L61</f>
        <v>0</v>
      </c>
      <c r="I62" s="578">
        <f t="shared" si="4"/>
        <v>0</v>
      </c>
      <c r="J62" s="277"/>
    </row>
    <row r="63" spans="1:10" s="278" customFormat="1" ht="21" customHeight="1">
      <c r="A63" s="274">
        <v>7441</v>
      </c>
      <c r="B63" s="275">
        <v>866</v>
      </c>
      <c r="C63" s="276" t="s">
        <v>517</v>
      </c>
      <c r="D63" s="277">
        <v>102000000</v>
      </c>
      <c r="E63" s="211">
        <f t="shared" si="6"/>
        <v>38000000</v>
      </c>
      <c r="F63" s="211">
        <v>140000000</v>
      </c>
      <c r="G63" s="211">
        <f>H63-F63</f>
        <v>100000000</v>
      </c>
      <c r="H63" s="211">
        <f>Entrata!L62</f>
        <v>240000000</v>
      </c>
      <c r="I63" s="578">
        <f t="shared" si="4"/>
        <v>-9000000</v>
      </c>
      <c r="J63" s="277">
        <f>'CDR 13'!K76</f>
        <v>249000000</v>
      </c>
    </row>
    <row r="66" spans="1:9" ht="12.75">
      <c r="A66" s="285"/>
      <c r="I66" s="198"/>
    </row>
    <row r="69" spans="7:9" ht="14.25">
      <c r="G69" s="529"/>
      <c r="H69" s="529"/>
      <c r="I69" s="529"/>
    </row>
    <row r="70" spans="7:9" ht="14.25" customHeight="1">
      <c r="G70" s="529"/>
      <c r="H70" s="529"/>
      <c r="I70" s="529"/>
    </row>
    <row r="71" spans="7:9" ht="20.25" customHeight="1">
      <c r="G71" s="529"/>
      <c r="H71" s="529"/>
      <c r="I71" s="529"/>
    </row>
    <row r="72" spans="7:9" ht="14.25">
      <c r="G72" s="529"/>
      <c r="H72" s="529"/>
      <c r="I72" s="529"/>
    </row>
    <row r="73" spans="7:9" ht="14.25">
      <c r="G73" s="529"/>
      <c r="H73" s="529"/>
      <c r="I73" s="529"/>
    </row>
    <row r="74" spans="7:9" ht="14.25">
      <c r="G74" s="529"/>
      <c r="H74" s="529"/>
      <c r="I74" s="529"/>
    </row>
    <row r="75" spans="7:9" ht="14.25">
      <c r="G75" s="529"/>
      <c r="H75" s="529"/>
      <c r="I75" s="529"/>
    </row>
    <row r="76" spans="7:9" ht="14.25">
      <c r="G76" s="529"/>
      <c r="H76" s="529"/>
      <c r="I76" s="529"/>
    </row>
    <row r="77" spans="7:9" ht="14.25">
      <c r="G77" s="529"/>
      <c r="H77" s="529"/>
      <c r="I77" s="529"/>
    </row>
    <row r="78" spans="7:9" ht="14.25">
      <c r="G78" s="529"/>
      <c r="H78" s="529"/>
      <c r="I78" s="529"/>
    </row>
    <row r="79" spans="7:9" ht="14.25">
      <c r="G79" s="529"/>
      <c r="H79" s="529"/>
      <c r="I79" s="529"/>
    </row>
    <row r="80" spans="7:9" ht="14.25">
      <c r="G80" s="529"/>
      <c r="H80" s="529"/>
      <c r="I80" s="529"/>
    </row>
    <row r="81" spans="7:9" ht="14.25">
      <c r="G81" s="529"/>
      <c r="H81" s="529"/>
      <c r="I81" s="529"/>
    </row>
  </sheetData>
  <sheetProtection/>
  <autoFilter ref="A7:N63"/>
  <mergeCells count="14">
    <mergeCell ref="A6:B6"/>
    <mergeCell ref="A46:B46"/>
    <mergeCell ref="A5:C5"/>
    <mergeCell ref="A1:B1"/>
    <mergeCell ref="C1:C4"/>
    <mergeCell ref="D1:D4"/>
    <mergeCell ref="A2:A4"/>
    <mergeCell ref="B2:B4"/>
    <mergeCell ref="E1:E4"/>
    <mergeCell ref="F1:F4"/>
    <mergeCell ref="G1:G4"/>
    <mergeCell ref="H1:H4"/>
    <mergeCell ref="I1:I4"/>
    <mergeCell ref="J1:J4"/>
  </mergeCells>
  <printOptions/>
  <pageMargins left="0.7086614173228347" right="0.7086614173228347" top="0.984251968503937" bottom="0.7874015748031497" header="0.31496062992125984" footer="0.31496062992125984"/>
  <pageSetup horizontalDpi="300" verticalDpi="300" orientation="landscape" paperSize="9" scale="80" r:id="rId1"/>
  <rowBreaks count="3" manualBreakCount="3">
    <brk id="21" max="7" man="1"/>
    <brk id="41" max="7" man="1"/>
    <brk id="53" max="7" man="1"/>
  </rowBreaks>
</worksheet>
</file>

<file path=xl/worksheets/sheet21.xml><?xml version="1.0" encoding="utf-8"?>
<worksheet xmlns="http://schemas.openxmlformats.org/spreadsheetml/2006/main" xmlns:r="http://schemas.openxmlformats.org/officeDocument/2006/relationships">
  <dimension ref="A1:N54"/>
  <sheetViews>
    <sheetView showGridLines="0" zoomScale="90" zoomScaleNormal="90" zoomScalePageLayoutView="0" workbookViewId="0" topLeftCell="A31">
      <selection activeCell="A26" sqref="A26:L35"/>
    </sheetView>
  </sheetViews>
  <sheetFormatPr defaultColWidth="9.140625" defaultRowHeight="12.75"/>
  <cols>
    <col min="1" max="1" width="9.140625" style="79" customWidth="1"/>
    <col min="2" max="2" width="5.7109375" style="101" customWidth="1"/>
    <col min="3" max="3" width="5.7109375" style="40" customWidth="1"/>
    <col min="4" max="4" width="70.7109375" style="34" customWidth="1"/>
    <col min="5" max="8" width="4.7109375" style="49" customWidth="1"/>
    <col min="9" max="11" width="15.7109375" style="49" customWidth="1"/>
    <col min="12" max="12" width="15.7109375" style="34" customWidth="1"/>
    <col min="13" max="13" width="17.57421875" style="300" customWidth="1"/>
    <col min="14" max="14" width="16.57421875" style="328" customWidth="1"/>
    <col min="15" max="15" width="8.140625" style="34" customWidth="1"/>
    <col min="16" max="16" width="8.00390625" style="34" customWidth="1"/>
    <col min="17" max="16384" width="9.140625" style="34" customWidth="1"/>
  </cols>
  <sheetData>
    <row r="1" spans="1:14" s="2" customFormat="1" ht="15" customHeight="1">
      <c r="A1" s="781" t="s">
        <v>674</v>
      </c>
      <c r="B1" s="673" t="s">
        <v>623</v>
      </c>
      <c r="C1" s="673"/>
      <c r="D1" s="653" t="s">
        <v>0</v>
      </c>
      <c r="E1" s="658" t="s">
        <v>539</v>
      </c>
      <c r="F1" s="659"/>
      <c r="G1" s="659"/>
      <c r="H1" s="660"/>
      <c r="I1" s="649" t="s">
        <v>537</v>
      </c>
      <c r="J1" s="649" t="s">
        <v>619</v>
      </c>
      <c r="K1" s="658" t="s">
        <v>622</v>
      </c>
      <c r="L1" s="660"/>
      <c r="M1" s="599"/>
      <c r="N1" s="315"/>
    </row>
    <row r="2" spans="1:14" s="2" customFormat="1" ht="7.5" customHeight="1">
      <c r="A2" s="781"/>
      <c r="B2" s="673"/>
      <c r="C2" s="673"/>
      <c r="D2" s="654"/>
      <c r="E2" s="661"/>
      <c r="F2" s="662"/>
      <c r="G2" s="662"/>
      <c r="H2" s="663"/>
      <c r="I2" s="649"/>
      <c r="J2" s="649"/>
      <c r="K2" s="661"/>
      <c r="L2" s="663"/>
      <c r="M2" s="599"/>
      <c r="N2" s="315"/>
    </row>
    <row r="3" spans="1:14" s="255" customFormat="1" ht="27.75" customHeight="1">
      <c r="A3" s="781"/>
      <c r="B3" s="656">
        <v>2015</v>
      </c>
      <c r="C3" s="656">
        <v>2016</v>
      </c>
      <c r="D3" s="654"/>
      <c r="E3" s="665" t="s">
        <v>543</v>
      </c>
      <c r="F3" s="649" t="s">
        <v>538</v>
      </c>
      <c r="G3" s="649"/>
      <c r="H3" s="649"/>
      <c r="I3" s="649"/>
      <c r="J3" s="649"/>
      <c r="K3" s="660" t="s">
        <v>620</v>
      </c>
      <c r="L3" s="665" t="s">
        <v>621</v>
      </c>
      <c r="M3" s="600"/>
      <c r="N3" s="601"/>
    </row>
    <row r="4" spans="1:14" s="255" customFormat="1" ht="25.5" customHeight="1">
      <c r="A4" s="781"/>
      <c r="B4" s="657"/>
      <c r="C4" s="657"/>
      <c r="D4" s="655"/>
      <c r="E4" s="666"/>
      <c r="F4" s="358" t="s">
        <v>540</v>
      </c>
      <c r="G4" s="358" t="s">
        <v>541</v>
      </c>
      <c r="H4" s="358" t="s">
        <v>542</v>
      </c>
      <c r="I4" s="649"/>
      <c r="J4" s="649"/>
      <c r="K4" s="663"/>
      <c r="L4" s="666"/>
      <c r="M4" s="600"/>
      <c r="N4" s="601"/>
    </row>
    <row r="5" spans="1:14" s="255" customFormat="1" ht="39.75" customHeight="1">
      <c r="A5" s="781"/>
      <c r="B5" s="702">
        <v>9</v>
      </c>
      <c r="C5" s="703"/>
      <c r="D5" s="155" t="s">
        <v>573</v>
      </c>
      <c r="E5" s="359"/>
      <c r="F5" s="368"/>
      <c r="G5" s="368"/>
      <c r="H5" s="360"/>
      <c r="I5" s="29">
        <f>I6</f>
        <v>114526658</v>
      </c>
      <c r="J5" s="29">
        <f>J6</f>
        <v>-14168372</v>
      </c>
      <c r="K5" s="29">
        <f>K6</f>
        <v>108781476</v>
      </c>
      <c r="L5" s="29">
        <f>L6</f>
        <v>108781476</v>
      </c>
      <c r="M5" s="600"/>
      <c r="N5" s="601"/>
    </row>
    <row r="6" spans="1:14" s="134" customFormat="1" ht="16.5" customHeight="1">
      <c r="A6" s="90"/>
      <c r="B6" s="469"/>
      <c r="C6" s="470"/>
      <c r="D6" s="471" t="s">
        <v>109</v>
      </c>
      <c r="E6" s="473"/>
      <c r="F6" s="474"/>
      <c r="G6" s="474"/>
      <c r="H6" s="475"/>
      <c r="I6" s="472">
        <f>SUM(I7:I22)</f>
        <v>114526658</v>
      </c>
      <c r="J6" s="472">
        <f>SUM(J7:J22)</f>
        <v>-14168372</v>
      </c>
      <c r="K6" s="472">
        <f>SUM(K7:K22)</f>
        <v>108781476</v>
      </c>
      <c r="L6" s="472">
        <f>SUM(L7:L22)</f>
        <v>108781476</v>
      </c>
      <c r="M6" s="602"/>
      <c r="N6" s="603"/>
    </row>
    <row r="7" spans="1:14" s="43" customFormat="1" ht="21" customHeight="1">
      <c r="A7" s="17">
        <v>2183</v>
      </c>
      <c r="B7" s="771">
        <v>465</v>
      </c>
      <c r="C7" s="773">
        <v>465</v>
      </c>
      <c r="D7" s="767" t="s">
        <v>499</v>
      </c>
      <c r="E7" s="761" t="s">
        <v>563</v>
      </c>
      <c r="F7" s="761" t="s">
        <v>558</v>
      </c>
      <c r="G7" s="761" t="s">
        <v>559</v>
      </c>
      <c r="H7" s="761" t="s">
        <v>554</v>
      </c>
      <c r="I7" s="769">
        <v>4600000</v>
      </c>
      <c r="J7" s="769">
        <f>K7-I7</f>
        <v>-358679</v>
      </c>
      <c r="K7" s="113">
        <v>4241321</v>
      </c>
      <c r="L7" s="113">
        <f>K7</f>
        <v>4241321</v>
      </c>
      <c r="M7" s="300"/>
      <c r="N7" s="604"/>
    </row>
    <row r="8" spans="1:14" s="43" customFormat="1" ht="18.75" customHeight="1">
      <c r="A8" s="17">
        <v>7442</v>
      </c>
      <c r="B8" s="772"/>
      <c r="C8" s="774"/>
      <c r="D8" s="768"/>
      <c r="E8" s="762"/>
      <c r="F8" s="762"/>
      <c r="G8" s="762"/>
      <c r="H8" s="762"/>
      <c r="I8" s="770"/>
      <c r="J8" s="770"/>
      <c r="K8" s="113">
        <v>358679</v>
      </c>
      <c r="L8" s="113">
        <f>K8</f>
        <v>358679</v>
      </c>
      <c r="M8" s="300"/>
      <c r="N8" s="604"/>
    </row>
    <row r="9" spans="1:14" s="43" customFormat="1" ht="24" customHeight="1">
      <c r="A9" s="17">
        <v>2183</v>
      </c>
      <c r="B9" s="771">
        <v>466</v>
      </c>
      <c r="C9" s="773">
        <v>466</v>
      </c>
      <c r="D9" s="767" t="s">
        <v>500</v>
      </c>
      <c r="E9" s="761" t="s">
        <v>563</v>
      </c>
      <c r="F9" s="761" t="s">
        <v>558</v>
      </c>
      <c r="G9" s="761" t="s">
        <v>559</v>
      </c>
      <c r="H9" s="761" t="s">
        <v>554</v>
      </c>
      <c r="I9" s="769">
        <v>23508418</v>
      </c>
      <c r="J9" s="769">
        <f>K9-I9</f>
        <v>-9983817</v>
      </c>
      <c r="K9" s="113">
        <v>13524601</v>
      </c>
      <c r="L9" s="113">
        <f>K9</f>
        <v>13524601</v>
      </c>
      <c r="M9" s="300"/>
      <c r="N9" s="604"/>
    </row>
    <row r="10" spans="1:14" s="43" customFormat="1" ht="24" customHeight="1">
      <c r="A10" s="17">
        <v>7442</v>
      </c>
      <c r="B10" s="772"/>
      <c r="C10" s="774"/>
      <c r="D10" s="768"/>
      <c r="E10" s="762"/>
      <c r="F10" s="762"/>
      <c r="G10" s="762"/>
      <c r="H10" s="762"/>
      <c r="I10" s="770"/>
      <c r="J10" s="770"/>
      <c r="K10" s="113">
        <v>1238635</v>
      </c>
      <c r="L10" s="113">
        <f aca="true" t="shared" si="0" ref="L10:L15">K10</f>
        <v>1238635</v>
      </c>
      <c r="M10" s="300"/>
      <c r="N10" s="605"/>
    </row>
    <row r="11" spans="1:14" s="43" customFormat="1" ht="21" customHeight="1">
      <c r="A11" s="17">
        <v>2183</v>
      </c>
      <c r="B11" s="771">
        <v>469</v>
      </c>
      <c r="C11" s="773">
        <v>469</v>
      </c>
      <c r="D11" s="767" t="s">
        <v>503</v>
      </c>
      <c r="E11" s="761" t="s">
        <v>563</v>
      </c>
      <c r="F11" s="761" t="s">
        <v>558</v>
      </c>
      <c r="G11" s="761" t="s">
        <v>559</v>
      </c>
      <c r="H11" s="761" t="s">
        <v>554</v>
      </c>
      <c r="I11" s="769">
        <v>1000000</v>
      </c>
      <c r="J11" s="769">
        <f>K11-I11</f>
        <v>-77974</v>
      </c>
      <c r="K11" s="113">
        <v>922026</v>
      </c>
      <c r="L11" s="113">
        <f t="shared" si="0"/>
        <v>922026</v>
      </c>
      <c r="M11" s="300"/>
      <c r="N11" s="604"/>
    </row>
    <row r="12" spans="1:14" s="43" customFormat="1" ht="18.75" customHeight="1">
      <c r="A12" s="17">
        <v>7442</v>
      </c>
      <c r="B12" s="772"/>
      <c r="C12" s="774"/>
      <c r="D12" s="768"/>
      <c r="E12" s="762"/>
      <c r="F12" s="762"/>
      <c r="G12" s="762"/>
      <c r="H12" s="762"/>
      <c r="I12" s="770"/>
      <c r="J12" s="770"/>
      <c r="K12" s="113">
        <v>77974</v>
      </c>
      <c r="L12" s="113">
        <f t="shared" si="0"/>
        <v>77974</v>
      </c>
      <c r="M12" s="300"/>
      <c r="N12" s="605"/>
    </row>
    <row r="13" spans="1:14" s="43" customFormat="1" ht="21.75" customHeight="1">
      <c r="A13" s="17">
        <v>2183</v>
      </c>
      <c r="B13" s="775">
        <v>470</v>
      </c>
      <c r="C13" s="777">
        <v>470</v>
      </c>
      <c r="D13" s="767" t="s">
        <v>601</v>
      </c>
      <c r="E13" s="761" t="s">
        <v>563</v>
      </c>
      <c r="F13" s="761" t="s">
        <v>558</v>
      </c>
      <c r="G13" s="761" t="s">
        <v>559</v>
      </c>
      <c r="H13" s="761" t="s">
        <v>554</v>
      </c>
      <c r="I13" s="769">
        <v>7000000</v>
      </c>
      <c r="J13" s="769">
        <f>K13-I13</f>
        <v>-545815</v>
      </c>
      <c r="K13" s="113">
        <v>6454185</v>
      </c>
      <c r="L13" s="113">
        <f t="shared" si="0"/>
        <v>6454185</v>
      </c>
      <c r="M13" s="300"/>
      <c r="N13" s="605"/>
    </row>
    <row r="14" spans="1:14" s="43" customFormat="1" ht="18.75" customHeight="1">
      <c r="A14" s="17">
        <v>7442</v>
      </c>
      <c r="B14" s="776"/>
      <c r="C14" s="778"/>
      <c r="D14" s="768"/>
      <c r="E14" s="762"/>
      <c r="F14" s="762"/>
      <c r="G14" s="762"/>
      <c r="H14" s="762"/>
      <c r="I14" s="770"/>
      <c r="J14" s="770"/>
      <c r="K14" s="113">
        <v>545815</v>
      </c>
      <c r="L14" s="113">
        <f t="shared" si="0"/>
        <v>545815</v>
      </c>
      <c r="M14" s="300"/>
      <c r="N14" s="605"/>
    </row>
    <row r="15" spans="1:14" s="43" customFormat="1" ht="21" customHeight="1">
      <c r="A15" s="17">
        <v>2183</v>
      </c>
      <c r="B15" s="771">
        <v>472</v>
      </c>
      <c r="C15" s="773">
        <v>472</v>
      </c>
      <c r="D15" s="767" t="s">
        <v>457</v>
      </c>
      <c r="E15" s="761" t="s">
        <v>563</v>
      </c>
      <c r="F15" s="761" t="s">
        <v>558</v>
      </c>
      <c r="G15" s="761" t="s">
        <v>559</v>
      </c>
      <c r="H15" s="761" t="s">
        <v>554</v>
      </c>
      <c r="I15" s="769">
        <v>50800000</v>
      </c>
      <c r="J15" s="769">
        <f>K15-I15</f>
        <v>-3961058</v>
      </c>
      <c r="K15" s="113">
        <v>46838942</v>
      </c>
      <c r="L15" s="113">
        <f t="shared" si="0"/>
        <v>46838942</v>
      </c>
      <c r="M15" s="300"/>
      <c r="N15" s="604"/>
    </row>
    <row r="16" spans="1:14" s="43" customFormat="1" ht="18.75" customHeight="1">
      <c r="A16" s="17">
        <v>7442</v>
      </c>
      <c r="B16" s="772"/>
      <c r="C16" s="774"/>
      <c r="D16" s="768"/>
      <c r="E16" s="762"/>
      <c r="F16" s="762"/>
      <c r="G16" s="762"/>
      <c r="H16" s="762"/>
      <c r="I16" s="770"/>
      <c r="J16" s="770"/>
      <c r="K16" s="113">
        <v>3961058</v>
      </c>
      <c r="L16" s="113">
        <f aca="true" t="shared" si="1" ref="L16:L22">K16</f>
        <v>3961058</v>
      </c>
      <c r="M16" s="300"/>
      <c r="N16" s="604"/>
    </row>
    <row r="17" spans="1:14" s="43" customFormat="1" ht="18.75" customHeight="1">
      <c r="A17" s="17">
        <v>2183</v>
      </c>
      <c r="B17" s="771">
        <v>473</v>
      </c>
      <c r="C17" s="773">
        <v>473</v>
      </c>
      <c r="D17" s="767" t="s">
        <v>504</v>
      </c>
      <c r="E17" s="761" t="s">
        <v>563</v>
      </c>
      <c r="F17" s="761" t="s">
        <v>558</v>
      </c>
      <c r="G17" s="761" t="s">
        <v>559</v>
      </c>
      <c r="H17" s="761" t="s">
        <v>554</v>
      </c>
      <c r="I17" s="769">
        <v>9000</v>
      </c>
      <c r="J17" s="769">
        <f>K17-I17</f>
        <v>-702</v>
      </c>
      <c r="K17" s="113">
        <v>8298</v>
      </c>
      <c r="L17" s="113">
        <f t="shared" si="1"/>
        <v>8298</v>
      </c>
      <c r="M17" s="300"/>
      <c r="N17" s="604"/>
    </row>
    <row r="18" spans="1:14" s="43" customFormat="1" ht="18.75" customHeight="1">
      <c r="A18" s="17">
        <v>7442</v>
      </c>
      <c r="B18" s="772"/>
      <c r="C18" s="774"/>
      <c r="D18" s="768"/>
      <c r="E18" s="762"/>
      <c r="F18" s="762"/>
      <c r="G18" s="762"/>
      <c r="H18" s="762"/>
      <c r="I18" s="770"/>
      <c r="J18" s="770"/>
      <c r="K18" s="113">
        <v>702</v>
      </c>
      <c r="L18" s="113">
        <f t="shared" si="1"/>
        <v>702</v>
      </c>
      <c r="M18" s="300"/>
      <c r="N18" s="604"/>
    </row>
    <row r="19" spans="1:14" s="43" customFormat="1" ht="23.25" customHeight="1">
      <c r="A19" s="17">
        <v>2183</v>
      </c>
      <c r="B19" s="771">
        <v>475</v>
      </c>
      <c r="C19" s="773">
        <v>475</v>
      </c>
      <c r="D19" s="767" t="s">
        <v>611</v>
      </c>
      <c r="E19" s="761" t="s">
        <v>563</v>
      </c>
      <c r="F19" s="761" t="s">
        <v>558</v>
      </c>
      <c r="G19" s="761" t="s">
        <v>559</v>
      </c>
      <c r="H19" s="761" t="s">
        <v>554</v>
      </c>
      <c r="I19" s="769">
        <v>14000000</v>
      </c>
      <c r="J19" s="769">
        <f>K19-I19</f>
        <v>-1091630</v>
      </c>
      <c r="K19" s="113">
        <v>12908370</v>
      </c>
      <c r="L19" s="113">
        <f t="shared" si="1"/>
        <v>12908370</v>
      </c>
      <c r="M19" s="300"/>
      <c r="N19" s="604"/>
    </row>
    <row r="20" spans="1:14" s="43" customFormat="1" ht="21" customHeight="1">
      <c r="A20" s="17">
        <v>7442</v>
      </c>
      <c r="B20" s="772"/>
      <c r="C20" s="774"/>
      <c r="D20" s="768"/>
      <c r="E20" s="762"/>
      <c r="F20" s="762"/>
      <c r="G20" s="762"/>
      <c r="H20" s="762"/>
      <c r="I20" s="770"/>
      <c r="J20" s="770"/>
      <c r="K20" s="113">
        <v>1091630</v>
      </c>
      <c r="L20" s="113">
        <f t="shared" si="1"/>
        <v>1091630</v>
      </c>
      <c r="M20" s="300"/>
      <c r="N20" s="604"/>
    </row>
    <row r="21" spans="1:14" s="43" customFormat="1" ht="17.25" customHeight="1">
      <c r="A21" s="17">
        <v>2183</v>
      </c>
      <c r="B21" s="771">
        <v>479</v>
      </c>
      <c r="C21" s="773">
        <v>479</v>
      </c>
      <c r="D21" s="767" t="s">
        <v>485</v>
      </c>
      <c r="E21" s="761" t="s">
        <v>563</v>
      </c>
      <c r="F21" s="761" t="s">
        <v>558</v>
      </c>
      <c r="G21" s="761" t="s">
        <v>559</v>
      </c>
      <c r="H21" s="761" t="s">
        <v>554</v>
      </c>
      <c r="I21" s="769">
        <v>13609240</v>
      </c>
      <c r="J21" s="113">
        <f>K21-I21</f>
        <v>1851303</v>
      </c>
      <c r="K21" s="113">
        <v>15460543</v>
      </c>
      <c r="L21" s="113">
        <f t="shared" si="1"/>
        <v>15460543</v>
      </c>
      <c r="M21" s="300"/>
      <c r="N21" s="605"/>
    </row>
    <row r="22" spans="1:14" s="43" customFormat="1" ht="24" customHeight="1">
      <c r="A22" s="17">
        <v>7442</v>
      </c>
      <c r="B22" s="772"/>
      <c r="C22" s="774"/>
      <c r="D22" s="768"/>
      <c r="E22" s="762"/>
      <c r="F22" s="762"/>
      <c r="G22" s="762"/>
      <c r="H22" s="762"/>
      <c r="I22" s="770"/>
      <c r="J22" s="113"/>
      <c r="K22" s="113">
        <v>1148697</v>
      </c>
      <c r="L22" s="113">
        <f t="shared" si="1"/>
        <v>1148697</v>
      </c>
      <c r="M22" s="300"/>
      <c r="N22" s="604"/>
    </row>
    <row r="23" spans="1:14" s="43" customFormat="1" ht="24" customHeight="1">
      <c r="A23" s="154"/>
      <c r="B23" s="188"/>
      <c r="C23" s="150"/>
      <c r="D23" s="569"/>
      <c r="E23" s="259"/>
      <c r="F23" s="259"/>
      <c r="G23" s="259"/>
      <c r="H23" s="259"/>
      <c r="I23" s="570"/>
      <c r="J23" s="512"/>
      <c r="K23" s="512"/>
      <c r="L23" s="512"/>
      <c r="M23" s="300"/>
      <c r="N23" s="604"/>
    </row>
    <row r="24" spans="1:14" s="4" customFormat="1" ht="12.75">
      <c r="A24" s="5"/>
      <c r="B24" s="140"/>
      <c r="C24" s="716"/>
      <c r="D24" s="716"/>
      <c r="E24" s="137"/>
      <c r="F24" s="137"/>
      <c r="G24" s="137"/>
      <c r="H24" s="137"/>
      <c r="I24" s="137"/>
      <c r="J24" s="137"/>
      <c r="K24" s="137"/>
      <c r="M24" s="606"/>
      <c r="N24" s="607"/>
    </row>
    <row r="25" spans="2:11" ht="11.25">
      <c r="B25" s="760"/>
      <c r="C25" s="760"/>
      <c r="D25" s="760"/>
      <c r="E25" s="760"/>
      <c r="F25" s="760"/>
      <c r="G25" s="760"/>
      <c r="H25" s="760"/>
      <c r="I25" s="34"/>
      <c r="J25" s="34"/>
      <c r="K25" s="34"/>
    </row>
    <row r="26" spans="1:14" s="2" customFormat="1" ht="15" customHeight="1">
      <c r="A26" s="781" t="s">
        <v>674</v>
      </c>
      <c r="B26" s="673" t="s">
        <v>623</v>
      </c>
      <c r="C26" s="673"/>
      <c r="D26" s="653" t="s">
        <v>0</v>
      </c>
      <c r="E26" s="658" t="s">
        <v>539</v>
      </c>
      <c r="F26" s="659"/>
      <c r="G26" s="659"/>
      <c r="H26" s="660"/>
      <c r="I26" s="649" t="s">
        <v>537</v>
      </c>
      <c r="J26" s="649" t="s">
        <v>619</v>
      </c>
      <c r="K26" s="658" t="s">
        <v>622</v>
      </c>
      <c r="L26" s="660"/>
      <c r="M26" s="599"/>
      <c r="N26" s="315"/>
    </row>
    <row r="27" spans="1:14" s="2" customFormat="1" ht="7.5" customHeight="1">
      <c r="A27" s="781"/>
      <c r="B27" s="673"/>
      <c r="C27" s="673"/>
      <c r="D27" s="654"/>
      <c r="E27" s="661"/>
      <c r="F27" s="662"/>
      <c r="G27" s="662"/>
      <c r="H27" s="663"/>
      <c r="I27" s="649"/>
      <c r="J27" s="649"/>
      <c r="K27" s="661"/>
      <c r="L27" s="663"/>
      <c r="M27" s="599"/>
      <c r="N27" s="315"/>
    </row>
    <row r="28" spans="1:14" s="255" customFormat="1" ht="27.75" customHeight="1">
      <c r="A28" s="781"/>
      <c r="B28" s="656">
        <v>2015</v>
      </c>
      <c r="C28" s="656">
        <v>2016</v>
      </c>
      <c r="D28" s="654"/>
      <c r="E28" s="665" t="s">
        <v>543</v>
      </c>
      <c r="F28" s="649" t="s">
        <v>538</v>
      </c>
      <c r="G28" s="649"/>
      <c r="H28" s="649"/>
      <c r="I28" s="649"/>
      <c r="J28" s="649"/>
      <c r="K28" s="660" t="s">
        <v>620</v>
      </c>
      <c r="L28" s="665" t="s">
        <v>621</v>
      </c>
      <c r="M28" s="600"/>
      <c r="N28" s="601"/>
    </row>
    <row r="29" spans="1:14" s="255" customFormat="1" ht="25.5" customHeight="1">
      <c r="A29" s="781"/>
      <c r="B29" s="657"/>
      <c r="C29" s="657"/>
      <c r="D29" s="655"/>
      <c r="E29" s="666"/>
      <c r="F29" s="358" t="s">
        <v>540</v>
      </c>
      <c r="G29" s="358" t="s">
        <v>541</v>
      </c>
      <c r="H29" s="358" t="s">
        <v>542</v>
      </c>
      <c r="I29" s="649"/>
      <c r="J29" s="649"/>
      <c r="K29" s="663"/>
      <c r="L29" s="666"/>
      <c r="M29" s="600"/>
      <c r="N29" s="601"/>
    </row>
    <row r="30" spans="1:13" s="328" customFormat="1" ht="44.25">
      <c r="A30" s="781"/>
      <c r="B30" s="702">
        <v>13</v>
      </c>
      <c r="C30" s="703"/>
      <c r="D30" s="155" t="s">
        <v>698</v>
      </c>
      <c r="E30" s="359"/>
      <c r="F30" s="368"/>
      <c r="G30" s="368"/>
      <c r="H30" s="360"/>
      <c r="I30" s="29">
        <f>I31</f>
        <v>8001055</v>
      </c>
      <c r="J30" s="29">
        <f>J31</f>
        <v>0</v>
      </c>
      <c r="K30" s="29">
        <f>K31</f>
        <v>8001055</v>
      </c>
      <c r="L30" s="29">
        <f>L31</f>
        <v>8001055</v>
      </c>
      <c r="M30" s="300"/>
    </row>
    <row r="31" spans="2:12" ht="15">
      <c r="B31" s="469"/>
      <c r="C31" s="470"/>
      <c r="D31" s="471" t="s">
        <v>699</v>
      </c>
      <c r="E31" s="473"/>
      <c r="F31" s="474"/>
      <c r="G31" s="474"/>
      <c r="H31" s="475"/>
      <c r="I31" s="472">
        <f>SUM(I32:I33)</f>
        <v>8001055</v>
      </c>
      <c r="J31" s="472">
        <f>SUM(J32:J33)</f>
        <v>0</v>
      </c>
      <c r="K31" s="472">
        <f>SUM(K32:K33)</f>
        <v>8001055</v>
      </c>
      <c r="L31" s="472">
        <f>SUM(L32:L33)</f>
        <v>8001055</v>
      </c>
    </row>
    <row r="32" spans="1:14" s="20" customFormat="1" ht="16.5" customHeight="1">
      <c r="A32" s="267">
        <v>2120</v>
      </c>
      <c r="B32" s="763">
        <v>698</v>
      </c>
      <c r="C32" s="765">
        <v>698</v>
      </c>
      <c r="D32" s="767" t="s">
        <v>465</v>
      </c>
      <c r="E32" s="761" t="s">
        <v>548</v>
      </c>
      <c r="F32" s="761" t="s">
        <v>554</v>
      </c>
      <c r="G32" s="761" t="s">
        <v>554</v>
      </c>
      <c r="H32" s="761" t="s">
        <v>554</v>
      </c>
      <c r="I32" s="779">
        <v>8001055</v>
      </c>
      <c r="J32" s="779">
        <f>I32-K32-K33</f>
        <v>0</v>
      </c>
      <c r="K32" s="32">
        <v>6535400</v>
      </c>
      <c r="L32" s="32">
        <f>K32</f>
        <v>6535400</v>
      </c>
      <c r="M32" s="356"/>
      <c r="N32" s="356"/>
    </row>
    <row r="33" spans="1:12" ht="16.5" customHeight="1">
      <c r="A33" s="267">
        <v>2179</v>
      </c>
      <c r="B33" s="764"/>
      <c r="C33" s="766"/>
      <c r="D33" s="768"/>
      <c r="E33" s="762"/>
      <c r="F33" s="762"/>
      <c r="G33" s="762"/>
      <c r="H33" s="762"/>
      <c r="I33" s="780"/>
      <c r="J33" s="780"/>
      <c r="K33" s="568">
        <v>1465655</v>
      </c>
      <c r="L33" s="568">
        <f>K33</f>
        <v>1465655</v>
      </c>
    </row>
    <row r="34" spans="1:12" ht="18" customHeight="1">
      <c r="A34" s="575">
        <v>2184</v>
      </c>
      <c r="B34" s="784">
        <v>735</v>
      </c>
      <c r="C34" s="786">
        <v>735</v>
      </c>
      <c r="D34" s="767" t="s">
        <v>150</v>
      </c>
      <c r="E34" s="761" t="s">
        <v>549</v>
      </c>
      <c r="F34" s="782" t="s">
        <v>562</v>
      </c>
      <c r="G34" s="782" t="s">
        <v>562</v>
      </c>
      <c r="H34" s="782" t="s">
        <v>554</v>
      </c>
      <c r="I34" s="779">
        <v>80000</v>
      </c>
      <c r="J34" s="779">
        <f>K34-I34</f>
        <v>-33537</v>
      </c>
      <c r="K34" s="539">
        <v>46463</v>
      </c>
      <c r="L34" s="539">
        <f>K34</f>
        <v>46463</v>
      </c>
    </row>
    <row r="35" spans="1:12" ht="20.25" customHeight="1">
      <c r="A35" s="129">
        <v>7446</v>
      </c>
      <c r="B35" s="785"/>
      <c r="C35" s="787"/>
      <c r="D35" s="768"/>
      <c r="E35" s="762"/>
      <c r="F35" s="783"/>
      <c r="G35" s="783"/>
      <c r="H35" s="783"/>
      <c r="I35" s="780"/>
      <c r="J35" s="780"/>
      <c r="K35" s="568">
        <v>3537</v>
      </c>
      <c r="L35" s="32">
        <f>K35</f>
        <v>3537</v>
      </c>
    </row>
    <row r="36" ht="15.75" customHeight="1"/>
    <row r="37" ht="16.5" customHeight="1"/>
    <row r="38" spans="1:14" s="2" customFormat="1" ht="15" customHeight="1">
      <c r="A38" s="646" t="s">
        <v>674</v>
      </c>
      <c r="B38" s="673" t="s">
        <v>623</v>
      </c>
      <c r="C38" s="673"/>
      <c r="D38" s="653" t="s">
        <v>0</v>
      </c>
      <c r="E38" s="658" t="s">
        <v>539</v>
      </c>
      <c r="F38" s="659"/>
      <c r="G38" s="659"/>
      <c r="H38" s="660"/>
      <c r="I38" s="649" t="s">
        <v>537</v>
      </c>
      <c r="J38" s="649" t="s">
        <v>619</v>
      </c>
      <c r="K38" s="658" t="s">
        <v>622</v>
      </c>
      <c r="L38" s="660"/>
      <c r="M38" s="315"/>
      <c r="N38" s="315"/>
    </row>
    <row r="39" spans="1:14" s="2" customFormat="1" ht="7.5" customHeight="1">
      <c r="A39" s="647"/>
      <c r="B39" s="673"/>
      <c r="C39" s="673"/>
      <c r="D39" s="654"/>
      <c r="E39" s="661"/>
      <c r="F39" s="662"/>
      <c r="G39" s="662"/>
      <c r="H39" s="663"/>
      <c r="I39" s="649"/>
      <c r="J39" s="649"/>
      <c r="K39" s="661"/>
      <c r="L39" s="663"/>
      <c r="M39" s="315"/>
      <c r="N39" s="315"/>
    </row>
    <row r="40" spans="1:14" s="255" customFormat="1" ht="27.75" customHeight="1">
      <c r="A40" s="647"/>
      <c r="B40" s="656">
        <v>2015</v>
      </c>
      <c r="C40" s="656">
        <v>2016</v>
      </c>
      <c r="D40" s="654"/>
      <c r="E40" s="665" t="s">
        <v>543</v>
      </c>
      <c r="F40" s="649" t="s">
        <v>538</v>
      </c>
      <c r="G40" s="649"/>
      <c r="H40" s="649"/>
      <c r="I40" s="649"/>
      <c r="J40" s="649"/>
      <c r="K40" s="660" t="s">
        <v>620</v>
      </c>
      <c r="L40" s="665" t="s">
        <v>621</v>
      </c>
      <c r="M40" s="601"/>
      <c r="N40" s="601"/>
    </row>
    <row r="41" spans="1:14" s="255" customFormat="1" ht="25.5" customHeight="1">
      <c r="A41" s="668"/>
      <c r="B41" s="657"/>
      <c r="C41" s="657"/>
      <c r="D41" s="655"/>
      <c r="E41" s="666"/>
      <c r="F41" s="358" t="s">
        <v>540</v>
      </c>
      <c r="G41" s="358" t="s">
        <v>541</v>
      </c>
      <c r="H41" s="358" t="s">
        <v>542</v>
      </c>
      <c r="I41" s="649"/>
      <c r="J41" s="649"/>
      <c r="K41" s="663"/>
      <c r="L41" s="666"/>
      <c r="M41" s="601"/>
      <c r="N41" s="601"/>
    </row>
    <row r="42" spans="1:14" s="64" customFormat="1" ht="36.75" customHeight="1">
      <c r="A42" s="346"/>
      <c r="B42" s="702">
        <v>7</v>
      </c>
      <c r="C42" s="703"/>
      <c r="D42" s="102" t="s">
        <v>594</v>
      </c>
      <c r="E42" s="359"/>
      <c r="F42" s="368"/>
      <c r="G42" s="368"/>
      <c r="H42" s="360"/>
      <c r="I42" s="28">
        <f>I51+I75</f>
        <v>0</v>
      </c>
      <c r="J42" s="28">
        <f>J51+J75</f>
        <v>0</v>
      </c>
      <c r="K42" s="28">
        <f>K51+K75</f>
        <v>0</v>
      </c>
      <c r="L42" s="28">
        <f>L51+L75</f>
        <v>0</v>
      </c>
      <c r="M42" s="307"/>
      <c r="N42" s="307"/>
    </row>
    <row r="43" spans="1:14" s="20" customFormat="1" ht="26.25" customHeight="1">
      <c r="A43" s="115">
        <v>2132</v>
      </c>
      <c r="B43" s="754">
        <v>849</v>
      </c>
      <c r="C43" s="756">
        <v>849</v>
      </c>
      <c r="D43" s="758" t="s">
        <v>77</v>
      </c>
      <c r="E43" s="84" t="s">
        <v>555</v>
      </c>
      <c r="F43" s="84" t="s">
        <v>558</v>
      </c>
      <c r="G43" s="84" t="s">
        <v>554</v>
      </c>
      <c r="H43" s="84" t="s">
        <v>554</v>
      </c>
      <c r="I43" s="113">
        <v>0</v>
      </c>
      <c r="J43" s="113">
        <f>K43-I43</f>
        <v>6790000</v>
      </c>
      <c r="K43" s="113">
        <v>6790000</v>
      </c>
      <c r="L43" s="113">
        <f>K43</f>
        <v>6790000</v>
      </c>
      <c r="M43" s="608"/>
      <c r="N43" s="356"/>
    </row>
    <row r="44" spans="1:14" s="20" customFormat="1" ht="26.25" customHeight="1">
      <c r="A44" s="115">
        <v>2111</v>
      </c>
      <c r="B44" s="755"/>
      <c r="C44" s="757"/>
      <c r="D44" s="759"/>
      <c r="E44" s="84"/>
      <c r="F44" s="84"/>
      <c r="G44" s="84"/>
      <c r="H44" s="84"/>
      <c r="I44" s="113">
        <v>0</v>
      </c>
      <c r="J44" s="113">
        <f>K44-I44</f>
        <v>500000</v>
      </c>
      <c r="K44" s="113">
        <v>500000</v>
      </c>
      <c r="L44" s="113">
        <f>K44</f>
        <v>500000</v>
      </c>
      <c r="M44" s="608"/>
      <c r="N44" s="356"/>
    </row>
    <row r="48" spans="1:12" ht="11.25">
      <c r="A48" s="646" t="s">
        <v>674</v>
      </c>
      <c r="B48" s="673" t="s">
        <v>623</v>
      </c>
      <c r="C48" s="673"/>
      <c r="D48" s="653" t="s">
        <v>0</v>
      </c>
      <c r="E48" s="658" t="s">
        <v>539</v>
      </c>
      <c r="F48" s="659"/>
      <c r="G48" s="659"/>
      <c r="H48" s="660"/>
      <c r="I48" s="649" t="s">
        <v>537</v>
      </c>
      <c r="J48" s="649" t="s">
        <v>619</v>
      </c>
      <c r="K48" s="658" t="s">
        <v>622</v>
      </c>
      <c r="L48" s="660"/>
    </row>
    <row r="49" spans="1:12" ht="11.25">
      <c r="A49" s="647"/>
      <c r="B49" s="673"/>
      <c r="C49" s="673"/>
      <c r="D49" s="654"/>
      <c r="E49" s="661"/>
      <c r="F49" s="662"/>
      <c r="G49" s="662"/>
      <c r="H49" s="663"/>
      <c r="I49" s="649"/>
      <c r="J49" s="649"/>
      <c r="K49" s="661"/>
      <c r="L49" s="663"/>
    </row>
    <row r="50" spans="1:12" ht="11.25">
      <c r="A50" s="647"/>
      <c r="B50" s="656">
        <v>2015</v>
      </c>
      <c r="C50" s="656">
        <v>2016</v>
      </c>
      <c r="D50" s="654"/>
      <c r="E50" s="665" t="s">
        <v>543</v>
      </c>
      <c r="F50" s="649" t="s">
        <v>538</v>
      </c>
      <c r="G50" s="649"/>
      <c r="H50" s="649"/>
      <c r="I50" s="649"/>
      <c r="J50" s="649"/>
      <c r="K50" s="660" t="s">
        <v>620</v>
      </c>
      <c r="L50" s="665" t="s">
        <v>621</v>
      </c>
    </row>
    <row r="51" spans="1:12" ht="22.5">
      <c r="A51" s="668"/>
      <c r="B51" s="657"/>
      <c r="C51" s="657"/>
      <c r="D51" s="655"/>
      <c r="E51" s="666"/>
      <c r="F51" s="358" t="s">
        <v>540</v>
      </c>
      <c r="G51" s="358" t="s">
        <v>541</v>
      </c>
      <c r="H51" s="358" t="s">
        <v>542</v>
      </c>
      <c r="I51" s="649"/>
      <c r="J51" s="649"/>
      <c r="K51" s="663"/>
      <c r="L51" s="666"/>
    </row>
    <row r="52" spans="1:12" ht="44.25">
      <c r="A52" s="346"/>
      <c r="B52" s="702">
        <v>1</v>
      </c>
      <c r="C52" s="703"/>
      <c r="D52" s="102" t="s">
        <v>225</v>
      </c>
      <c r="E52" s="359"/>
      <c r="F52" s="368"/>
      <c r="G52" s="368"/>
      <c r="H52" s="360"/>
      <c r="I52" s="28">
        <f>I61+I85</f>
        <v>0</v>
      </c>
      <c r="J52" s="28">
        <f>J61+J85</f>
        <v>0</v>
      </c>
      <c r="K52" s="28">
        <f>K61+K85</f>
        <v>0</v>
      </c>
      <c r="L52" s="28">
        <f>L61+L85</f>
        <v>0</v>
      </c>
    </row>
    <row r="53" spans="1:12" ht="18" customHeight="1">
      <c r="A53" s="115">
        <v>2120</v>
      </c>
      <c r="B53" s="754">
        <v>217</v>
      </c>
      <c r="C53" s="756">
        <v>217</v>
      </c>
      <c r="D53" s="758" t="s">
        <v>284</v>
      </c>
      <c r="E53" s="84"/>
      <c r="F53" s="84"/>
      <c r="G53" s="84"/>
      <c r="H53" s="84"/>
      <c r="I53" s="113">
        <v>0</v>
      </c>
      <c r="J53" s="113">
        <f>K53-I53</f>
        <v>138469</v>
      </c>
      <c r="K53" s="113">
        <v>138469</v>
      </c>
      <c r="L53" s="113">
        <f>K53</f>
        <v>138469</v>
      </c>
    </row>
    <row r="54" spans="1:12" ht="16.5" customHeight="1">
      <c r="A54" s="115">
        <v>2115</v>
      </c>
      <c r="B54" s="755"/>
      <c r="C54" s="757"/>
      <c r="D54" s="759"/>
      <c r="E54" s="84"/>
      <c r="F54" s="84"/>
      <c r="G54" s="84"/>
      <c r="H54" s="84"/>
      <c r="I54" s="113">
        <v>0</v>
      </c>
      <c r="J54" s="113">
        <f>K54-I54</f>
        <v>11531</v>
      </c>
      <c r="K54" s="113">
        <v>11531</v>
      </c>
      <c r="L54" s="113">
        <f>K54</f>
        <v>11531</v>
      </c>
    </row>
  </sheetData>
  <sheetProtection/>
  <mergeCells count="153">
    <mergeCell ref="D43:D44"/>
    <mergeCell ref="K38:L39"/>
    <mergeCell ref="B40:B41"/>
    <mergeCell ref="C40:C41"/>
    <mergeCell ref="E40:E41"/>
    <mergeCell ref="F40:H40"/>
    <mergeCell ref="K40:K41"/>
    <mergeCell ref="L40:L41"/>
    <mergeCell ref="A38:A41"/>
    <mergeCell ref="B38:C39"/>
    <mergeCell ref="D38:D41"/>
    <mergeCell ref="E38:H39"/>
    <mergeCell ref="I38:I41"/>
    <mergeCell ref="J38:J41"/>
    <mergeCell ref="H34:H35"/>
    <mergeCell ref="I34:I35"/>
    <mergeCell ref="J34:J35"/>
    <mergeCell ref="B34:B35"/>
    <mergeCell ref="C34:C35"/>
    <mergeCell ref="D34:D35"/>
    <mergeCell ref="E34:E35"/>
    <mergeCell ref="F34:F35"/>
    <mergeCell ref="G34:G35"/>
    <mergeCell ref="I32:I33"/>
    <mergeCell ref="J32:J33"/>
    <mergeCell ref="A1:A5"/>
    <mergeCell ref="A26:A30"/>
    <mergeCell ref="B21:B22"/>
    <mergeCell ref="C21:C22"/>
    <mergeCell ref="D21:D22"/>
    <mergeCell ref="I21:I22"/>
    <mergeCell ref="E21:E22"/>
    <mergeCell ref="F21:F22"/>
    <mergeCell ref="G21:G22"/>
    <mergeCell ref="H21:H22"/>
    <mergeCell ref="I19:I20"/>
    <mergeCell ref="J19:J20"/>
    <mergeCell ref="H17:H18"/>
    <mergeCell ref="I17:I18"/>
    <mergeCell ref="J17:J18"/>
    <mergeCell ref="H19:H20"/>
    <mergeCell ref="B19:B20"/>
    <mergeCell ref="C19:C20"/>
    <mergeCell ref="D19:D20"/>
    <mergeCell ref="E19:E20"/>
    <mergeCell ref="F19:F20"/>
    <mergeCell ref="G19:G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D11:D12"/>
    <mergeCell ref="B11:B12"/>
    <mergeCell ref="C11:C12"/>
    <mergeCell ref="E11:E12"/>
    <mergeCell ref="F11:F12"/>
    <mergeCell ref="G11:G12"/>
    <mergeCell ref="H11:H12"/>
    <mergeCell ref="B9:B10"/>
    <mergeCell ref="C9:C10"/>
    <mergeCell ref="D9:D10"/>
    <mergeCell ref="E9:E10"/>
    <mergeCell ref="F9:F10"/>
    <mergeCell ref="G9:G10"/>
    <mergeCell ref="I7:I8"/>
    <mergeCell ref="J7:J8"/>
    <mergeCell ref="B7:B8"/>
    <mergeCell ref="C7:C8"/>
    <mergeCell ref="D7:D8"/>
    <mergeCell ref="E7:E8"/>
    <mergeCell ref="F7:F8"/>
    <mergeCell ref="G7:G8"/>
    <mergeCell ref="H7:H8"/>
    <mergeCell ref="G32:G33"/>
    <mergeCell ref="H32:H33"/>
    <mergeCell ref="B30:C30"/>
    <mergeCell ref="B32:B33"/>
    <mergeCell ref="C32:C33"/>
    <mergeCell ref="D32:D33"/>
    <mergeCell ref="E32:E33"/>
    <mergeCell ref="F32:F33"/>
    <mergeCell ref="K26:L27"/>
    <mergeCell ref="B28:B29"/>
    <mergeCell ref="C28:C29"/>
    <mergeCell ref="E28:E29"/>
    <mergeCell ref="F28:H28"/>
    <mergeCell ref="K28:K29"/>
    <mergeCell ref="L28:L29"/>
    <mergeCell ref="B26:C27"/>
    <mergeCell ref="D26:D29"/>
    <mergeCell ref="E26:H27"/>
    <mergeCell ref="I26:I29"/>
    <mergeCell ref="J26:J29"/>
    <mergeCell ref="C24:D24"/>
    <mergeCell ref="B25:H25"/>
    <mergeCell ref="B5:C5"/>
    <mergeCell ref="K1:L2"/>
    <mergeCell ref="B3:B4"/>
    <mergeCell ref="C3:C4"/>
    <mergeCell ref="E3:E4"/>
    <mergeCell ref="F3:H3"/>
    <mergeCell ref="K3:K4"/>
    <mergeCell ref="L3:L4"/>
    <mergeCell ref="B1:C2"/>
    <mergeCell ref="D1:D4"/>
    <mergeCell ref="E1:H2"/>
    <mergeCell ref="I1:I4"/>
    <mergeCell ref="J1:J4"/>
    <mergeCell ref="K50:K51"/>
    <mergeCell ref="L50:L51"/>
    <mergeCell ref="B42:C42"/>
    <mergeCell ref="A48:A51"/>
    <mergeCell ref="B48:C49"/>
    <mergeCell ref="D48:D51"/>
    <mergeCell ref="E48:H49"/>
    <mergeCell ref="I48:I51"/>
    <mergeCell ref="B43:B44"/>
    <mergeCell ref="C43:C44"/>
    <mergeCell ref="B52:C52"/>
    <mergeCell ref="B53:B54"/>
    <mergeCell ref="C53:C54"/>
    <mergeCell ref="D53:D54"/>
    <mergeCell ref="J48:J51"/>
    <mergeCell ref="K48:L49"/>
    <mergeCell ref="B50:B51"/>
    <mergeCell ref="C50:C51"/>
    <mergeCell ref="E50:E51"/>
    <mergeCell ref="F50:H50"/>
  </mergeCells>
  <printOptions/>
  <pageMargins left="0.3937007874015748" right="0.3937007874015748" top="0.3937007874015748" bottom="0.3937007874015748" header="0.31496062992125984" footer="0.31496062992125984"/>
  <pageSetup horizontalDpi="300" verticalDpi="300" orientation="landscape" paperSize="9" scale="80" r:id="rId2"/>
  <rowBreaks count="1" manualBreakCount="1">
    <brk id="23" max="11"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D148"/>
  <sheetViews>
    <sheetView showGridLines="0" zoomScale="90" zoomScaleNormal="90" zoomScalePageLayoutView="0" workbookViewId="0" topLeftCell="A111">
      <selection activeCell="D8" sqref="D8"/>
    </sheetView>
  </sheetViews>
  <sheetFormatPr defaultColWidth="9.140625" defaultRowHeight="12.75"/>
  <cols>
    <col min="1" max="1" width="78.28125" style="219" customWidth="1"/>
    <col min="2" max="4" width="27.7109375" style="49" customWidth="1"/>
    <col min="5" max="16384" width="9.140625" style="219" customWidth="1"/>
  </cols>
  <sheetData>
    <row r="1" spans="1:4" ht="34.5" customHeight="1">
      <c r="A1" s="648" t="s">
        <v>701</v>
      </c>
      <c r="B1" s="648"/>
      <c r="C1" s="648"/>
      <c r="D1" s="648"/>
    </row>
    <row r="2" spans="1:4" ht="26.25" customHeight="1">
      <c r="A2" s="646" t="s">
        <v>362</v>
      </c>
      <c r="B2" s="644" t="s">
        <v>537</v>
      </c>
      <c r="C2" s="644" t="s">
        <v>224</v>
      </c>
      <c r="D2" s="644" t="s">
        <v>622</v>
      </c>
    </row>
    <row r="3" spans="1:4" ht="24" customHeight="1">
      <c r="A3" s="647"/>
      <c r="B3" s="645"/>
      <c r="C3" s="645"/>
      <c r="D3" s="645"/>
    </row>
    <row r="4" spans="1:4" ht="18" customHeight="1">
      <c r="A4" s="220" t="s">
        <v>363</v>
      </c>
      <c r="B4" s="28">
        <f>'CDR 01'!I5</f>
        <v>357094830</v>
      </c>
      <c r="C4" s="28">
        <f>'CDR 01'!J5</f>
        <v>53408865</v>
      </c>
      <c r="D4" s="28">
        <f>'CDR 01'!K5</f>
        <v>410503695</v>
      </c>
    </row>
    <row r="5" spans="1:4" ht="15" customHeight="1">
      <c r="A5" s="223" t="s">
        <v>226</v>
      </c>
      <c r="B5" s="224">
        <f>'CDR 01'!I10</f>
        <v>350015610</v>
      </c>
      <c r="C5" s="224">
        <f>'CDR 01'!J10</f>
        <v>53561865</v>
      </c>
      <c r="D5" s="224">
        <f>'CDR 01'!K10</f>
        <v>403577475</v>
      </c>
    </row>
    <row r="6" spans="1:4" ht="15" customHeight="1">
      <c r="A6" s="225" t="s">
        <v>227</v>
      </c>
      <c r="B6" s="226">
        <f>'CDR 01'!I11</f>
        <v>295554343</v>
      </c>
      <c r="C6" s="226">
        <f>'CDR 01'!J11</f>
        <v>-19611917</v>
      </c>
      <c r="D6" s="226">
        <f>'CDR 01'!K11</f>
        <v>275942426</v>
      </c>
    </row>
    <row r="7" spans="1:4" ht="15" customHeight="1">
      <c r="A7" s="227" t="s">
        <v>287</v>
      </c>
      <c r="B7" s="226">
        <f>'CDR 01'!I96</f>
        <v>14277030</v>
      </c>
      <c r="C7" s="226">
        <f>'CDR 01'!J96</f>
        <v>66105724</v>
      </c>
      <c r="D7" s="226">
        <f>'CDR 01'!K96</f>
        <v>80382754</v>
      </c>
    </row>
    <row r="8" spans="1:4" ht="15" customHeight="1">
      <c r="A8" s="227" t="s">
        <v>300</v>
      </c>
      <c r="B8" s="226">
        <f>'CDR 01'!I117</f>
        <v>40184237</v>
      </c>
      <c r="C8" s="226">
        <f>'CDR 01'!J117</f>
        <v>7068058</v>
      </c>
      <c r="D8" s="226">
        <f>'CDR 01'!K117</f>
        <v>47252295</v>
      </c>
    </row>
    <row r="9" spans="1:4" ht="15" customHeight="1">
      <c r="A9" s="228" t="s">
        <v>303</v>
      </c>
      <c r="B9" s="226">
        <f>'CDR 01'!I121</f>
        <v>0</v>
      </c>
      <c r="C9" s="226">
        <f>'CDR 01'!J121</f>
        <v>0</v>
      </c>
      <c r="D9" s="226">
        <f>'CDR 01'!K121</f>
        <v>0</v>
      </c>
    </row>
    <row r="10" spans="1:4" ht="15" customHeight="1">
      <c r="A10" s="229" t="s">
        <v>305</v>
      </c>
      <c r="B10" s="224">
        <f>'CDR 01'!I123</f>
        <v>7079220</v>
      </c>
      <c r="C10" s="224">
        <f>'CDR 01'!J123</f>
        <v>-153000</v>
      </c>
      <c r="D10" s="224">
        <f>'CDR 01'!K123</f>
        <v>6926220</v>
      </c>
    </row>
    <row r="11" spans="1:4" ht="15" customHeight="1">
      <c r="A11" s="228" t="s">
        <v>306</v>
      </c>
      <c r="B11" s="226">
        <f>'CDR 01'!I124</f>
        <v>7079220</v>
      </c>
      <c r="C11" s="226">
        <f>'CDR 01'!J124</f>
        <v>-153000</v>
      </c>
      <c r="D11" s="226">
        <f>'CDR 01'!K124</f>
        <v>6926220</v>
      </c>
    </row>
    <row r="12" spans="1:4" s="232" customFormat="1" ht="6" customHeight="1">
      <c r="A12" s="230"/>
      <c r="B12" s="231"/>
      <c r="C12" s="231"/>
      <c r="D12" s="231"/>
    </row>
    <row r="13" spans="1:4" ht="18" customHeight="1">
      <c r="A13" s="220" t="s">
        <v>366</v>
      </c>
      <c r="B13" s="476">
        <f>'CDR 02'!I5</f>
        <v>64906</v>
      </c>
      <c r="C13" s="476">
        <f>'CDR 02'!J5</f>
        <v>-3246</v>
      </c>
      <c r="D13" s="476">
        <f>'CDR 02'!K5</f>
        <v>61660</v>
      </c>
    </row>
    <row r="14" spans="1:4" ht="26.25" customHeight="1" hidden="1">
      <c r="A14" s="221" t="s">
        <v>364</v>
      </c>
      <c r="B14" s="29"/>
      <c r="C14" s="29"/>
      <c r="D14" s="29"/>
    </row>
    <row r="15" spans="1:4" ht="18.75" customHeight="1" hidden="1">
      <c r="A15" s="233" t="s">
        <v>365</v>
      </c>
      <c r="B15" s="30"/>
      <c r="C15" s="30"/>
      <c r="D15" s="30"/>
    </row>
    <row r="16" spans="1:4" ht="15" customHeight="1">
      <c r="A16" s="223" t="s">
        <v>4</v>
      </c>
      <c r="B16" s="234">
        <f>B17</f>
        <v>64906</v>
      </c>
      <c r="C16" s="234">
        <f>C17</f>
        <v>-3246</v>
      </c>
      <c r="D16" s="234">
        <f>D17</f>
        <v>61660</v>
      </c>
    </row>
    <row r="17" spans="1:4" ht="15" customHeight="1">
      <c r="A17" s="225" t="s">
        <v>5</v>
      </c>
      <c r="B17" s="226">
        <f>'CDR 02'!I9</f>
        <v>64906</v>
      </c>
      <c r="C17" s="226">
        <f>'CDR 02'!J9</f>
        <v>-3246</v>
      </c>
      <c r="D17" s="226">
        <f>'CDR 02'!K9</f>
        <v>61660</v>
      </c>
    </row>
    <row r="18" spans="1:4" s="232" customFormat="1" ht="6" customHeight="1">
      <c r="A18" s="230"/>
      <c r="B18" s="231"/>
      <c r="C18" s="231"/>
      <c r="D18" s="231"/>
    </row>
    <row r="19" spans="1:4" ht="18" customHeight="1">
      <c r="A19" s="220" t="s">
        <v>367</v>
      </c>
      <c r="B19" s="28">
        <f>'CDR 03 '!I5</f>
        <v>16800</v>
      </c>
      <c r="C19" s="28">
        <f>'CDR 03 '!J5</f>
        <v>-1800</v>
      </c>
      <c r="D19" s="28">
        <f>'CDR 03 '!K5</f>
        <v>15000</v>
      </c>
    </row>
    <row r="20" spans="1:4" ht="22.5" customHeight="1" hidden="1">
      <c r="A20" s="221" t="s">
        <v>364</v>
      </c>
      <c r="B20" s="29"/>
      <c r="C20" s="29"/>
      <c r="D20" s="29"/>
    </row>
    <row r="21" spans="1:4" ht="15" customHeight="1" hidden="1">
      <c r="A21" s="233" t="s">
        <v>365</v>
      </c>
      <c r="B21" s="30"/>
      <c r="C21" s="30"/>
      <c r="D21" s="30"/>
    </row>
    <row r="22" spans="1:4" ht="15" customHeight="1">
      <c r="A22" s="223" t="s">
        <v>13</v>
      </c>
      <c r="B22" s="224">
        <f>B23+B24</f>
        <v>16800</v>
      </c>
      <c r="C22" s="224">
        <f>C23+C24</f>
        <v>-1800</v>
      </c>
      <c r="D22" s="224">
        <f>D23+D24</f>
        <v>15000</v>
      </c>
    </row>
    <row r="23" spans="1:4" ht="15" customHeight="1">
      <c r="A23" s="225" t="s">
        <v>14</v>
      </c>
      <c r="B23" s="235">
        <f>'CDR 03 '!I9</f>
        <v>16800</v>
      </c>
      <c r="C23" s="235">
        <f>'CDR 03 '!J9</f>
        <v>-1800</v>
      </c>
      <c r="D23" s="235">
        <f>'CDR 03 '!K9</f>
        <v>15000</v>
      </c>
    </row>
    <row r="24" spans="1:4" ht="15" customHeight="1">
      <c r="A24" s="227" t="s">
        <v>520</v>
      </c>
      <c r="B24" s="226">
        <f>'CDR 03 '!I14</f>
        <v>0</v>
      </c>
      <c r="C24" s="226">
        <f>'CDR 03 '!J14</f>
        <v>0</v>
      </c>
      <c r="D24" s="226">
        <f>'CDR 03 '!K14</f>
        <v>0</v>
      </c>
    </row>
    <row r="25" spans="1:4" s="232" customFormat="1" ht="6" customHeight="1">
      <c r="A25" s="230"/>
      <c r="B25" s="231"/>
      <c r="C25" s="231"/>
      <c r="D25" s="231"/>
    </row>
    <row r="26" spans="1:4" ht="18" customHeight="1">
      <c r="A26" s="220" t="s">
        <v>580</v>
      </c>
      <c r="B26" s="28">
        <f>'CDR 04'!I5</f>
        <v>1180207</v>
      </c>
      <c r="C26" s="28">
        <f>'CDR 04'!J5</f>
        <v>-74902</v>
      </c>
      <c r="D26" s="28">
        <f>'CDR 04'!K5</f>
        <v>1105305</v>
      </c>
    </row>
    <row r="27" spans="1:4" ht="22.5" customHeight="1" hidden="1">
      <c r="A27" s="221" t="s">
        <v>364</v>
      </c>
      <c r="B27" s="29"/>
      <c r="C27" s="29"/>
      <c r="D27" s="29"/>
    </row>
    <row r="28" spans="1:4" ht="15" customHeight="1" hidden="1">
      <c r="A28" s="222" t="s">
        <v>365</v>
      </c>
      <c r="B28" s="29"/>
      <c r="C28" s="29"/>
      <c r="D28" s="29"/>
    </row>
    <row r="29" spans="1:4" ht="15" customHeight="1">
      <c r="A29" s="223" t="s">
        <v>368</v>
      </c>
      <c r="B29" s="224">
        <f>B30+B31</f>
        <v>1180207</v>
      </c>
      <c r="C29" s="224">
        <f>C30+C31</f>
        <v>-74902</v>
      </c>
      <c r="D29" s="224">
        <f>D30+D31</f>
        <v>1105305</v>
      </c>
    </row>
    <row r="30" spans="1:4" ht="15" customHeight="1">
      <c r="A30" s="225" t="s">
        <v>20</v>
      </c>
      <c r="B30" s="226">
        <f>'CDR 04'!I9</f>
        <v>1035707</v>
      </c>
      <c r="C30" s="226">
        <f>'CDR 04'!J9</f>
        <v>-67677</v>
      </c>
      <c r="D30" s="226">
        <f>'CDR 04'!K9</f>
        <v>968030</v>
      </c>
    </row>
    <row r="31" spans="1:4" ht="15" customHeight="1">
      <c r="A31" s="227" t="s">
        <v>25</v>
      </c>
      <c r="B31" s="226">
        <f>'CDR 04'!I21</f>
        <v>144500</v>
      </c>
      <c r="C31" s="226">
        <f>'CDR 04'!J21</f>
        <v>-7225</v>
      </c>
      <c r="D31" s="226">
        <f>'CDR 04'!K21</f>
        <v>137275</v>
      </c>
    </row>
    <row r="32" spans="1:4" s="232" customFormat="1" ht="6" customHeight="1">
      <c r="A32" s="230"/>
      <c r="B32" s="231"/>
      <c r="C32" s="231"/>
      <c r="D32" s="231"/>
    </row>
    <row r="33" spans="1:4" ht="18" customHeight="1">
      <c r="A33" s="220" t="s">
        <v>369</v>
      </c>
      <c r="B33" s="28">
        <f>'CDR 05'!I5</f>
        <v>117375</v>
      </c>
      <c r="C33" s="28">
        <f>'CDR 05'!J5</f>
        <v>-5870</v>
      </c>
      <c r="D33" s="28">
        <f>'CDR 05'!K5</f>
        <v>111505</v>
      </c>
    </row>
    <row r="34" spans="1:4" ht="25.5" customHeight="1" hidden="1">
      <c r="A34" s="221" t="s">
        <v>364</v>
      </c>
      <c r="B34" s="29"/>
      <c r="C34" s="29"/>
      <c r="D34" s="29"/>
    </row>
    <row r="35" spans="1:4" ht="15" customHeight="1" hidden="1">
      <c r="A35" s="222" t="s">
        <v>365</v>
      </c>
      <c r="B35" s="30"/>
      <c r="C35" s="30"/>
      <c r="D35" s="30"/>
    </row>
    <row r="36" spans="1:4" ht="12.75" customHeight="1">
      <c r="A36" s="223" t="s">
        <v>28</v>
      </c>
      <c r="B36" s="224">
        <f>'CDR 05'!I8</f>
        <v>117375</v>
      </c>
      <c r="C36" s="224">
        <f>'CDR 05'!J8</f>
        <v>-5870</v>
      </c>
      <c r="D36" s="224">
        <f>'CDR 05'!K8</f>
        <v>111505</v>
      </c>
    </row>
    <row r="37" spans="1:4" ht="15" customHeight="1">
      <c r="A37" s="225" t="s">
        <v>29</v>
      </c>
      <c r="B37" s="226">
        <f>'CDR 05'!I9</f>
        <v>117375</v>
      </c>
      <c r="C37" s="226">
        <f>'CDR 05'!J9</f>
        <v>-5870</v>
      </c>
      <c r="D37" s="226">
        <f>'CDR 05'!K9</f>
        <v>111505</v>
      </c>
    </row>
    <row r="38" spans="1:4" s="232" customFormat="1" ht="7.5" customHeight="1" hidden="1">
      <c r="A38" s="230"/>
      <c r="B38" s="231"/>
      <c r="C38" s="231"/>
      <c r="D38" s="231"/>
    </row>
    <row r="39" spans="1:4" s="232" customFormat="1" ht="7.5" customHeight="1">
      <c r="A39" s="230"/>
      <c r="B39" s="231"/>
      <c r="C39" s="231"/>
      <c r="D39" s="231"/>
    </row>
    <row r="40" spans="1:4" ht="18" customHeight="1">
      <c r="A40" s="220" t="s">
        <v>370</v>
      </c>
      <c r="B40" s="28">
        <f>'CDR 06'!I5</f>
        <v>36279961</v>
      </c>
      <c r="C40" s="28">
        <f>'CDR 06'!J5</f>
        <v>4173453</v>
      </c>
      <c r="D40" s="28">
        <f>'CDR 06'!K5</f>
        <v>40453414</v>
      </c>
    </row>
    <row r="41" spans="1:4" ht="21" customHeight="1" hidden="1">
      <c r="A41" s="221" t="s">
        <v>364</v>
      </c>
      <c r="B41" s="29"/>
      <c r="C41" s="29"/>
      <c r="D41" s="29"/>
    </row>
    <row r="42" spans="1:4" ht="15" customHeight="1" hidden="1">
      <c r="A42" s="233" t="s">
        <v>365</v>
      </c>
      <c r="B42" s="29"/>
      <c r="C42" s="29"/>
      <c r="D42" s="29"/>
    </row>
    <row r="43" spans="1:4" ht="18" customHeight="1" hidden="1">
      <c r="A43" s="221" t="s">
        <v>371</v>
      </c>
      <c r="B43" s="29"/>
      <c r="C43" s="29"/>
      <c r="D43" s="29"/>
    </row>
    <row r="44" spans="1:4" ht="30" customHeight="1" hidden="1">
      <c r="A44" s="221" t="s">
        <v>372</v>
      </c>
      <c r="B44" s="30"/>
      <c r="C44" s="30"/>
      <c r="D44" s="30"/>
    </row>
    <row r="45" spans="1:4" ht="15" customHeight="1">
      <c r="A45" s="223" t="s">
        <v>33</v>
      </c>
      <c r="B45" s="224">
        <f>'CDR 06'!I10</f>
        <v>36263811</v>
      </c>
      <c r="C45" s="224">
        <f>'CDR 06'!J10</f>
        <v>4179603</v>
      </c>
      <c r="D45" s="224">
        <f>'CDR 06'!K10</f>
        <v>40443414</v>
      </c>
    </row>
    <row r="46" spans="1:4" ht="20.25" customHeight="1">
      <c r="A46" s="225" t="s">
        <v>34</v>
      </c>
      <c r="B46" s="226">
        <f>'CDR 06'!I11</f>
        <v>1268801</v>
      </c>
      <c r="C46" s="226">
        <f>'CDR 06'!J11</f>
        <v>1451676</v>
      </c>
      <c r="D46" s="226">
        <f>'CDR 06'!K11</f>
        <v>2720477</v>
      </c>
    </row>
    <row r="47" spans="1:4" ht="15" customHeight="1">
      <c r="A47" s="227" t="s">
        <v>45</v>
      </c>
      <c r="B47" s="236">
        <f>'CDR 06'!I27</f>
        <v>34995010</v>
      </c>
      <c r="C47" s="236">
        <f>'CDR 06'!J27</f>
        <v>2727927</v>
      </c>
      <c r="D47" s="236">
        <f>'CDR 06'!K27</f>
        <v>37722937</v>
      </c>
    </row>
    <row r="48" spans="1:4" ht="15" customHeight="1">
      <c r="A48" s="229" t="s">
        <v>51</v>
      </c>
      <c r="B48" s="237">
        <f>'CDR 06'!I41</f>
        <v>16150</v>
      </c>
      <c r="C48" s="237">
        <f>'CDR 06'!J41</f>
        <v>-6150</v>
      </c>
      <c r="D48" s="237">
        <f>'CDR 06'!K41</f>
        <v>10000</v>
      </c>
    </row>
    <row r="49" spans="1:4" ht="15" customHeight="1">
      <c r="A49" s="227" t="s">
        <v>373</v>
      </c>
      <c r="B49" s="236">
        <f>'CDR 06'!I42</f>
        <v>16150</v>
      </c>
      <c r="C49" s="236">
        <f>'CDR 06'!J42</f>
        <v>-6150</v>
      </c>
      <c r="D49" s="236">
        <f>'CDR 06'!K42</f>
        <v>10000</v>
      </c>
    </row>
    <row r="50" spans="1:4" s="232" customFormat="1" ht="6.75" customHeight="1">
      <c r="A50" s="230"/>
      <c r="B50" s="231"/>
      <c r="C50" s="231"/>
      <c r="D50" s="231"/>
    </row>
    <row r="51" spans="1:4" ht="15" customHeight="1">
      <c r="A51" s="220" t="s">
        <v>514</v>
      </c>
      <c r="B51" s="28">
        <f>'CDR 07'!I5</f>
        <v>83665973</v>
      </c>
      <c r="C51" s="28">
        <f>'CDR 07'!J5</f>
        <v>11463642</v>
      </c>
      <c r="D51" s="28">
        <f>'CDR 07'!K5</f>
        <v>95129615</v>
      </c>
    </row>
    <row r="52" spans="1:4" ht="27" customHeight="1" hidden="1">
      <c r="A52" s="221" t="s">
        <v>364</v>
      </c>
      <c r="B52" s="29"/>
      <c r="C52" s="29"/>
      <c r="D52" s="29"/>
    </row>
    <row r="53" spans="1:4" ht="15" customHeight="1" hidden="1">
      <c r="A53" s="233" t="s">
        <v>374</v>
      </c>
      <c r="B53" s="29"/>
      <c r="C53" s="29"/>
      <c r="D53" s="29"/>
    </row>
    <row r="54" spans="1:4" ht="15" customHeight="1" hidden="1">
      <c r="A54" s="221" t="s">
        <v>511</v>
      </c>
      <c r="B54" s="29"/>
      <c r="C54" s="29"/>
      <c r="D54" s="29"/>
    </row>
    <row r="55" spans="1:4" ht="15" customHeight="1" hidden="1">
      <c r="A55" s="233" t="s">
        <v>512</v>
      </c>
      <c r="B55" s="29"/>
      <c r="C55" s="29"/>
      <c r="D55" s="29"/>
    </row>
    <row r="56" spans="1:4" ht="18" customHeight="1" hidden="1">
      <c r="A56" s="221" t="s">
        <v>375</v>
      </c>
      <c r="B56" s="29"/>
      <c r="C56" s="29"/>
      <c r="D56" s="29"/>
    </row>
    <row r="57" spans="1:4" ht="15" customHeight="1" hidden="1">
      <c r="A57" s="338" t="s">
        <v>376</v>
      </c>
      <c r="B57" s="29"/>
      <c r="C57" s="29"/>
      <c r="D57" s="29"/>
    </row>
    <row r="58" spans="1:4" ht="18" customHeight="1" hidden="1">
      <c r="A58" s="221" t="s">
        <v>515</v>
      </c>
      <c r="B58" s="29"/>
      <c r="C58" s="29"/>
      <c r="D58" s="29"/>
    </row>
    <row r="59" spans="1:4" ht="15" customHeight="1" hidden="1">
      <c r="A59" s="233" t="s">
        <v>516</v>
      </c>
      <c r="B59" s="30"/>
      <c r="C59" s="30"/>
      <c r="D59" s="30"/>
    </row>
    <row r="60" spans="1:4" ht="15" customHeight="1">
      <c r="A60" s="238" t="s">
        <v>63</v>
      </c>
      <c r="B60" s="239">
        <f>'CDR 07'!I14</f>
        <v>8548241</v>
      </c>
      <c r="C60" s="239">
        <f>'CDR 07'!J14</f>
        <v>7167728</v>
      </c>
      <c r="D60" s="239">
        <f>'CDR 07'!K14</f>
        <v>15715969</v>
      </c>
    </row>
    <row r="61" spans="1:4" ht="15" customHeight="1">
      <c r="A61" s="225" t="s">
        <v>377</v>
      </c>
      <c r="B61" s="226">
        <f>'CDR 07'!I15</f>
        <v>465550</v>
      </c>
      <c r="C61" s="226">
        <f>'CDR 07'!J15</f>
        <v>-64447</v>
      </c>
      <c r="D61" s="226">
        <f>'CDR 07'!K15</f>
        <v>401103</v>
      </c>
    </row>
    <row r="62" spans="1:4" ht="15" customHeight="1">
      <c r="A62" s="227" t="s">
        <v>378</v>
      </c>
      <c r="B62" s="236">
        <f>'CDR 07'!I26</f>
        <v>8082691</v>
      </c>
      <c r="C62" s="236">
        <f>'CDR 07'!J26</f>
        <v>7232175</v>
      </c>
      <c r="D62" s="236">
        <f>'CDR 07'!K26</f>
        <v>15314866</v>
      </c>
    </row>
    <row r="63" spans="1:4" ht="15" customHeight="1">
      <c r="A63" s="240" t="s">
        <v>80</v>
      </c>
      <c r="B63" s="241">
        <f>'CDR 07'!I38</f>
        <v>75117732</v>
      </c>
      <c r="C63" s="241">
        <f>'CDR 07'!J38</f>
        <v>4295914</v>
      </c>
      <c r="D63" s="241">
        <f>'CDR 07'!K38</f>
        <v>79413646</v>
      </c>
    </row>
    <row r="64" spans="1:4" ht="15" customHeight="1">
      <c r="A64" s="227" t="s">
        <v>379</v>
      </c>
      <c r="B64" s="236">
        <f>'CDR 07'!I39</f>
        <v>75117732</v>
      </c>
      <c r="C64" s="236">
        <f>'CDR 07'!J39</f>
        <v>4295914</v>
      </c>
      <c r="D64" s="236">
        <f>'CDR 07'!K39</f>
        <v>79413646</v>
      </c>
    </row>
    <row r="65" spans="1:4" s="232" customFormat="1" ht="8.25" customHeight="1">
      <c r="A65" s="230"/>
      <c r="B65" s="231"/>
      <c r="C65" s="231"/>
      <c r="D65" s="231"/>
    </row>
    <row r="66" spans="1:4" ht="15">
      <c r="A66" s="220" t="s">
        <v>380</v>
      </c>
      <c r="B66" s="28">
        <f>'CDR 08'!I5</f>
        <v>32460986</v>
      </c>
      <c r="C66" s="28">
        <f>'CDR 08'!J5</f>
        <v>14265770</v>
      </c>
      <c r="D66" s="28">
        <f>'CDR 08'!K5</f>
        <v>46726756</v>
      </c>
    </row>
    <row r="67" spans="1:4" ht="24" customHeight="1" hidden="1">
      <c r="A67" s="221" t="s">
        <v>364</v>
      </c>
      <c r="B67" s="29"/>
      <c r="C67" s="29"/>
      <c r="D67" s="29"/>
    </row>
    <row r="68" spans="1:4" ht="15" customHeight="1" hidden="1">
      <c r="A68" s="233" t="s">
        <v>381</v>
      </c>
      <c r="B68" s="29"/>
      <c r="C68" s="29"/>
      <c r="D68" s="29"/>
    </row>
    <row r="69" spans="1:4" ht="15" customHeight="1" hidden="1">
      <c r="A69" s="221" t="s">
        <v>375</v>
      </c>
      <c r="B69" s="29"/>
      <c r="C69" s="29"/>
      <c r="D69" s="29"/>
    </row>
    <row r="70" spans="1:4" ht="15" customHeight="1" hidden="1">
      <c r="A70" s="233" t="s">
        <v>382</v>
      </c>
      <c r="B70" s="30"/>
      <c r="C70" s="30"/>
      <c r="D70" s="30"/>
    </row>
    <row r="71" spans="1:4" ht="15" customHeight="1">
      <c r="A71" s="223" t="s">
        <v>90</v>
      </c>
      <c r="B71" s="224">
        <f>'CDR 08'!I10</f>
        <v>32460986</v>
      </c>
      <c r="C71" s="224">
        <f>'CDR 08'!J10</f>
        <v>14265770</v>
      </c>
      <c r="D71" s="224">
        <f>'CDR 08'!K10</f>
        <v>46726756</v>
      </c>
    </row>
    <row r="72" spans="1:4" ht="15" customHeight="1">
      <c r="A72" s="242" t="s">
        <v>91</v>
      </c>
      <c r="B72" s="243">
        <f>'CDR 08'!I11</f>
        <v>135228</v>
      </c>
      <c r="C72" s="243">
        <f>'CDR 08'!J11</f>
        <v>-64297</v>
      </c>
      <c r="D72" s="243">
        <f>'CDR 08'!K11</f>
        <v>70931</v>
      </c>
    </row>
    <row r="73" spans="1:4" ht="15" customHeight="1">
      <c r="A73" s="244" t="s">
        <v>95</v>
      </c>
      <c r="B73" s="245">
        <f>'CDR 08'!I18</f>
        <v>32325758</v>
      </c>
      <c r="C73" s="245">
        <f>'CDR 08'!J18</f>
        <v>14330067</v>
      </c>
      <c r="D73" s="245">
        <f>'CDR 08'!K18</f>
        <v>46655825</v>
      </c>
    </row>
    <row r="74" spans="1:4" s="232" customFormat="1" ht="36.75" customHeight="1" hidden="1">
      <c r="A74" s="230"/>
      <c r="B74" s="231"/>
      <c r="C74" s="231"/>
      <c r="D74" s="231"/>
    </row>
    <row r="75" spans="1:4" s="232" customFormat="1" ht="8.25" customHeight="1">
      <c r="A75" s="230"/>
      <c r="B75" s="231"/>
      <c r="C75" s="231"/>
      <c r="D75" s="231"/>
    </row>
    <row r="76" spans="1:4" ht="17.25" customHeight="1">
      <c r="A76" s="220" t="s">
        <v>383</v>
      </c>
      <c r="B76" s="28">
        <f>'CDR 09'!I5</f>
        <v>221073627</v>
      </c>
      <c r="C76" s="28">
        <f>'CDR 09'!J5</f>
        <v>-55278818</v>
      </c>
      <c r="D76" s="28">
        <f>'CDR 09'!K5</f>
        <v>165794809</v>
      </c>
    </row>
    <row r="77" spans="1:4" ht="21.75" customHeight="1" hidden="1">
      <c r="A77" s="221" t="s">
        <v>364</v>
      </c>
      <c r="B77" s="29"/>
      <c r="C77" s="29"/>
      <c r="D77" s="29"/>
    </row>
    <row r="78" spans="1:4" ht="15" customHeight="1" hidden="1">
      <c r="A78" s="233" t="s">
        <v>374</v>
      </c>
      <c r="B78" s="29"/>
      <c r="C78" s="29"/>
      <c r="D78" s="29"/>
    </row>
    <row r="79" spans="1:4" ht="13.5" customHeight="1" hidden="1">
      <c r="A79" s="221" t="s">
        <v>384</v>
      </c>
      <c r="B79" s="29"/>
      <c r="C79" s="29"/>
      <c r="D79" s="29"/>
    </row>
    <row r="80" spans="1:4" ht="14.25" customHeight="1" hidden="1">
      <c r="A80" s="233" t="s">
        <v>385</v>
      </c>
      <c r="B80" s="30"/>
      <c r="C80" s="30"/>
      <c r="D80" s="30"/>
    </row>
    <row r="81" spans="1:4" ht="15" customHeight="1">
      <c r="A81" s="223" t="s">
        <v>107</v>
      </c>
      <c r="B81" s="224">
        <f>'CDR 09'!I10</f>
        <v>221073627</v>
      </c>
      <c r="C81" s="224">
        <f>'CDR 09'!J10</f>
        <v>-55278818</v>
      </c>
      <c r="D81" s="224">
        <f>'CDR 09'!K10</f>
        <v>165794809</v>
      </c>
    </row>
    <row r="82" spans="1:4" ht="15" customHeight="1">
      <c r="A82" s="242" t="s">
        <v>386</v>
      </c>
      <c r="B82" s="243">
        <f>'CDR 09'!I11</f>
        <v>150316</v>
      </c>
      <c r="C82" s="243">
        <f>'CDR 09'!J11</f>
        <v>-7516</v>
      </c>
      <c r="D82" s="243">
        <f>'CDR 09'!K11</f>
        <v>142800</v>
      </c>
    </row>
    <row r="83" spans="1:4" ht="15" customHeight="1">
      <c r="A83" s="246" t="s">
        <v>387</v>
      </c>
      <c r="B83" s="247">
        <f>'CDR 09'!I17</f>
        <v>220923311</v>
      </c>
      <c r="C83" s="247">
        <f>'CDR 09'!J17</f>
        <v>-55271302</v>
      </c>
      <c r="D83" s="247">
        <f>'CDR 09'!K17</f>
        <v>165652009</v>
      </c>
    </row>
    <row r="84" spans="1:4" ht="15" customHeight="1">
      <c r="A84" s="240" t="s">
        <v>388</v>
      </c>
      <c r="B84" s="241">
        <f>'CDR 09'!I37</f>
        <v>0</v>
      </c>
      <c r="C84" s="241">
        <f>'CDR 09'!J37</f>
        <v>0</v>
      </c>
      <c r="D84" s="241">
        <f>'CDR 09'!K37</f>
        <v>0</v>
      </c>
    </row>
    <row r="85" spans="1:4" ht="15" customHeight="1">
      <c r="A85" s="227" t="s">
        <v>389</v>
      </c>
      <c r="B85" s="236">
        <f>'CDR 09'!I38</f>
        <v>0</v>
      </c>
      <c r="C85" s="236">
        <f>'CDR 09'!J38</f>
        <v>0</v>
      </c>
      <c r="D85" s="236">
        <f>'CDR 09'!K38</f>
        <v>0</v>
      </c>
    </row>
    <row r="86" spans="1:4" s="232" customFormat="1" ht="6" customHeight="1">
      <c r="A86" s="230"/>
      <c r="B86" s="231"/>
      <c r="C86" s="231"/>
      <c r="D86" s="231"/>
    </row>
    <row r="87" spans="1:4" ht="15.75" customHeight="1">
      <c r="A87" s="220" t="s">
        <v>390</v>
      </c>
      <c r="B87" s="28">
        <f>'CDR 10'!I5</f>
        <v>302131</v>
      </c>
      <c r="C87" s="28">
        <f>'CDR 10'!J5</f>
        <v>-15106</v>
      </c>
      <c r="D87" s="28">
        <f>'CDR 10'!K5</f>
        <v>287025</v>
      </c>
    </row>
    <row r="88" spans="1:4" ht="21" customHeight="1" hidden="1">
      <c r="A88" s="221" t="s">
        <v>364</v>
      </c>
      <c r="B88" s="29"/>
      <c r="C88" s="29"/>
      <c r="D88" s="29"/>
    </row>
    <row r="89" spans="1:4" ht="15" customHeight="1" hidden="1">
      <c r="A89" s="222" t="s">
        <v>391</v>
      </c>
      <c r="B89" s="30"/>
      <c r="C89" s="30"/>
      <c r="D89" s="30"/>
    </row>
    <row r="90" spans="1:4" ht="15" customHeight="1">
      <c r="A90" s="223" t="s">
        <v>392</v>
      </c>
      <c r="B90" s="224">
        <f>'CDR 10'!I8</f>
        <v>302131</v>
      </c>
      <c r="C90" s="224">
        <f>'CDR 10'!J8</f>
        <v>-15106</v>
      </c>
      <c r="D90" s="224">
        <f>'CDR 10'!K8</f>
        <v>287025</v>
      </c>
    </row>
    <row r="91" spans="1:4" ht="15" customHeight="1">
      <c r="A91" s="225" t="s">
        <v>116</v>
      </c>
      <c r="B91" s="226">
        <f>'CDR 10'!I9</f>
        <v>140631</v>
      </c>
      <c r="C91" s="226">
        <f>'CDR 10'!J9</f>
        <v>-7031</v>
      </c>
      <c r="D91" s="226">
        <f>'CDR 10'!K9</f>
        <v>133600</v>
      </c>
    </row>
    <row r="92" spans="1:4" ht="15" customHeight="1">
      <c r="A92" s="246" t="s">
        <v>393</v>
      </c>
      <c r="B92" s="247">
        <f>'CDR 10'!I14</f>
        <v>161500</v>
      </c>
      <c r="C92" s="247">
        <f>'CDR 10'!J14</f>
        <v>-8075</v>
      </c>
      <c r="D92" s="247">
        <f>'CDR 10'!K14</f>
        <v>153425</v>
      </c>
    </row>
    <row r="93" spans="1:4" s="232" customFormat="1" ht="6" customHeight="1">
      <c r="A93" s="230"/>
      <c r="B93" s="231"/>
      <c r="C93" s="231"/>
      <c r="D93" s="231"/>
    </row>
    <row r="94" spans="1:4" ht="33" customHeight="1">
      <c r="A94" s="248" t="s">
        <v>394</v>
      </c>
      <c r="B94" s="28">
        <f>'CDR 11'!I5</f>
        <v>8297803</v>
      </c>
      <c r="C94" s="28">
        <f>'CDR 11'!J5</f>
        <v>-414890</v>
      </c>
      <c r="D94" s="28">
        <f>'CDR 11'!K5</f>
        <v>7882913</v>
      </c>
    </row>
    <row r="95" spans="1:4" ht="23.25" customHeight="1" hidden="1">
      <c r="A95" s="221" t="s">
        <v>364</v>
      </c>
      <c r="B95" s="29"/>
      <c r="C95" s="29"/>
      <c r="D95" s="29"/>
    </row>
    <row r="96" spans="1:4" ht="15" customHeight="1" hidden="1">
      <c r="A96" s="233" t="s">
        <v>391</v>
      </c>
      <c r="B96" s="30"/>
      <c r="C96" s="30"/>
      <c r="D96" s="30"/>
    </row>
    <row r="97" spans="1:4" ht="15" customHeight="1">
      <c r="A97" s="223" t="s">
        <v>119</v>
      </c>
      <c r="B97" s="224">
        <f>'CDR 11'!I8</f>
        <v>8297803</v>
      </c>
      <c r="C97" s="224">
        <f>'CDR 11'!J8</f>
        <v>-414890</v>
      </c>
      <c r="D97" s="224">
        <f>'CDR 11'!K8</f>
        <v>7882913</v>
      </c>
    </row>
    <row r="98" spans="1:4" ht="15" customHeight="1">
      <c r="A98" s="225" t="s">
        <v>120</v>
      </c>
      <c r="B98" s="226">
        <f>'CDR 11'!I9</f>
        <v>5025303</v>
      </c>
      <c r="C98" s="226">
        <f>'CDR 11'!J9</f>
        <v>-21053</v>
      </c>
      <c r="D98" s="226">
        <f>'CDR 11'!K9</f>
        <v>5004250</v>
      </c>
    </row>
    <row r="99" spans="1:4" ht="15" customHeight="1">
      <c r="A99" s="227" t="s">
        <v>127</v>
      </c>
      <c r="B99" s="236">
        <f>'CDR 11'!I19</f>
        <v>3272500</v>
      </c>
      <c r="C99" s="236">
        <f>'CDR 11'!J19</f>
        <v>-393837</v>
      </c>
      <c r="D99" s="236">
        <f>'CDR 11'!K19</f>
        <v>2878663</v>
      </c>
    </row>
    <row r="100" spans="1:4" ht="15" customHeight="1">
      <c r="A100" s="240" t="s">
        <v>395</v>
      </c>
      <c r="B100" s="241">
        <f>'CDR 11'!I23</f>
        <v>0</v>
      </c>
      <c r="C100" s="241">
        <f>'CDR 11'!J23</f>
        <v>0</v>
      </c>
      <c r="D100" s="241">
        <f>'CDR 11'!K23</f>
        <v>0</v>
      </c>
    </row>
    <row r="101" spans="1:4" ht="15" customHeight="1">
      <c r="A101" s="227" t="s">
        <v>396</v>
      </c>
      <c r="B101" s="236">
        <f>'CDR 11'!I24</f>
        <v>0</v>
      </c>
      <c r="C101" s="236">
        <f>'CDR 11'!J24</f>
        <v>0</v>
      </c>
      <c r="D101" s="236">
        <f>'CDR 11'!K24</f>
        <v>0</v>
      </c>
    </row>
    <row r="102" spans="1:4" s="232" customFormat="1" ht="6" customHeight="1">
      <c r="A102" s="230"/>
      <c r="B102" s="231"/>
      <c r="C102" s="231"/>
      <c r="D102" s="231"/>
    </row>
    <row r="103" spans="1:4" ht="18" customHeight="1">
      <c r="A103" s="248" t="s">
        <v>397</v>
      </c>
      <c r="B103" s="249">
        <f>'CDR 13'!I5</f>
        <v>486075746</v>
      </c>
      <c r="C103" s="249">
        <f>'CDR 13'!J5</f>
        <v>-31791941</v>
      </c>
      <c r="D103" s="249">
        <f>'CDR 13'!K5</f>
        <v>454283805</v>
      </c>
    </row>
    <row r="104" spans="1:4" ht="24" customHeight="1" hidden="1">
      <c r="A104" s="221" t="s">
        <v>364</v>
      </c>
      <c r="B104" s="29"/>
      <c r="C104" s="29"/>
      <c r="D104" s="29"/>
    </row>
    <row r="105" spans="1:4" ht="15" customHeight="1" hidden="1">
      <c r="A105" s="233" t="s">
        <v>391</v>
      </c>
      <c r="B105" s="29"/>
      <c r="C105" s="29"/>
      <c r="D105" s="29"/>
    </row>
    <row r="106" spans="1:4" ht="16.5" customHeight="1" hidden="1">
      <c r="A106" s="221" t="s">
        <v>398</v>
      </c>
      <c r="B106" s="250"/>
      <c r="C106" s="250"/>
      <c r="D106" s="250"/>
    </row>
    <row r="107" spans="1:4" ht="21" customHeight="1" hidden="1">
      <c r="A107" s="222" t="s">
        <v>399</v>
      </c>
      <c r="B107" s="251"/>
      <c r="C107" s="251"/>
      <c r="D107" s="251"/>
    </row>
    <row r="108" spans="1:4" ht="15" customHeight="1">
      <c r="A108" s="223" t="s">
        <v>137</v>
      </c>
      <c r="B108" s="224">
        <f>'CDR 13'!I12</f>
        <v>247233792</v>
      </c>
      <c r="C108" s="224">
        <f>'CDR 13'!J12</f>
        <v>-90136933</v>
      </c>
      <c r="D108" s="224">
        <f>'CDR 13'!K12</f>
        <v>157096859</v>
      </c>
    </row>
    <row r="109" spans="1:4" ht="15" customHeight="1">
      <c r="A109" s="225" t="s">
        <v>138</v>
      </c>
      <c r="B109" s="226">
        <f>'CDR 13'!I13</f>
        <v>74207400</v>
      </c>
      <c r="C109" s="226">
        <f>'CDR 13'!J13</f>
        <v>2018000</v>
      </c>
      <c r="D109" s="226">
        <f>'CDR 13'!K13</f>
        <v>76225400</v>
      </c>
    </row>
    <row r="110" spans="1:4" ht="15" customHeight="1">
      <c r="A110" s="227" t="s">
        <v>153</v>
      </c>
      <c r="B110" s="236">
        <f>'CDR 13'!I42</f>
        <v>173026392</v>
      </c>
      <c r="C110" s="236">
        <f>'CDR 13'!J42</f>
        <v>-92154933</v>
      </c>
      <c r="D110" s="236">
        <f>'CDR 13'!K42</f>
        <v>80871459</v>
      </c>
    </row>
    <row r="111" spans="1:4" ht="15" customHeight="1">
      <c r="A111" s="229" t="s">
        <v>170</v>
      </c>
      <c r="B111" s="237">
        <f>'CDR 13'!I63</f>
        <v>238841954</v>
      </c>
      <c r="C111" s="237">
        <f>'CDR 13'!J63</f>
        <v>58344992</v>
      </c>
      <c r="D111" s="237">
        <f>'CDR 13'!K63</f>
        <v>297186946</v>
      </c>
    </row>
    <row r="112" spans="1:4" ht="15" customHeight="1">
      <c r="A112" s="228" t="s">
        <v>171</v>
      </c>
      <c r="B112" s="252">
        <f>'CDR 13'!I64</f>
        <v>238841954</v>
      </c>
      <c r="C112" s="252">
        <f>'CDR 13'!J64</f>
        <v>58344992</v>
      </c>
      <c r="D112" s="252">
        <f>'CDR 13'!K64</f>
        <v>297186946</v>
      </c>
    </row>
    <row r="113" spans="1:4" s="232" customFormat="1" ht="6" customHeight="1">
      <c r="A113" s="230"/>
      <c r="B113" s="231"/>
      <c r="C113" s="231"/>
      <c r="D113" s="231"/>
    </row>
    <row r="114" spans="1:4" ht="15">
      <c r="A114" s="220" t="s">
        <v>400</v>
      </c>
      <c r="B114" s="28">
        <f>'CDR 14'!I5</f>
        <v>7384366</v>
      </c>
      <c r="C114" s="28">
        <f>'CDR 14'!J5</f>
        <v>-2134714</v>
      </c>
      <c r="D114" s="28">
        <f>'CDR 14'!K5</f>
        <v>5249652</v>
      </c>
    </row>
    <row r="115" spans="1:4" ht="22.5" hidden="1">
      <c r="A115" s="221" t="s">
        <v>364</v>
      </c>
      <c r="B115" s="29"/>
      <c r="C115" s="29"/>
      <c r="D115" s="29"/>
    </row>
    <row r="116" spans="1:4" ht="12" hidden="1">
      <c r="A116" s="233" t="s">
        <v>374</v>
      </c>
      <c r="B116" s="29"/>
      <c r="C116" s="29"/>
      <c r="D116" s="29"/>
    </row>
    <row r="117" spans="1:4" ht="15" customHeight="1" hidden="1">
      <c r="A117" s="221" t="s">
        <v>375</v>
      </c>
      <c r="B117" s="29"/>
      <c r="C117" s="29"/>
      <c r="D117" s="29"/>
    </row>
    <row r="118" spans="1:4" ht="15" customHeight="1" hidden="1">
      <c r="A118" s="233" t="s">
        <v>401</v>
      </c>
      <c r="B118" s="30"/>
      <c r="C118" s="30"/>
      <c r="D118" s="30"/>
    </row>
    <row r="119" spans="1:4" ht="15" customHeight="1">
      <c r="A119" s="223" t="s">
        <v>180</v>
      </c>
      <c r="B119" s="224">
        <f>'CDR 14'!I10</f>
        <v>7384366</v>
      </c>
      <c r="C119" s="224">
        <f>'CDR 14'!J10</f>
        <v>-2134714</v>
      </c>
      <c r="D119" s="224">
        <f>'CDR 14'!K10</f>
        <v>5249652</v>
      </c>
    </row>
    <row r="120" spans="1:4" ht="15" customHeight="1">
      <c r="A120" s="225" t="s">
        <v>181</v>
      </c>
      <c r="B120" s="226">
        <f>'CDR 14'!I11</f>
        <v>50000</v>
      </c>
      <c r="C120" s="226">
        <f>'CDR 14'!J11</f>
        <v>-2500</v>
      </c>
      <c r="D120" s="226">
        <f>'CDR 14'!K11</f>
        <v>47500</v>
      </c>
    </row>
    <row r="121" spans="1:4" ht="15" customHeight="1">
      <c r="A121" s="227" t="s">
        <v>182</v>
      </c>
      <c r="B121" s="236">
        <f>'CDR 14'!I13</f>
        <v>7334366</v>
      </c>
      <c r="C121" s="236">
        <f>'CDR 14'!J13</f>
        <v>-2132214</v>
      </c>
      <c r="D121" s="236">
        <f>'CDR 14'!K13</f>
        <v>5202152</v>
      </c>
    </row>
    <row r="122" spans="1:4" s="232" customFormat="1" ht="6" customHeight="1">
      <c r="A122" s="230"/>
      <c r="B122" s="231"/>
      <c r="C122" s="231"/>
      <c r="D122" s="231"/>
    </row>
    <row r="123" spans="1:4" ht="18" customHeight="1">
      <c r="A123" s="220" t="s">
        <v>402</v>
      </c>
      <c r="B123" s="28">
        <f>'CDR 15'!I5</f>
        <v>20015663</v>
      </c>
      <c r="C123" s="28">
        <f>'CDR 15'!J5</f>
        <v>-12984818</v>
      </c>
      <c r="D123" s="28">
        <f>'CDR 15'!K5</f>
        <v>7030845</v>
      </c>
    </row>
    <row r="124" spans="1:4" ht="21" customHeight="1" hidden="1">
      <c r="A124" s="221" t="s">
        <v>403</v>
      </c>
      <c r="B124" s="29"/>
      <c r="C124" s="29"/>
      <c r="D124" s="29"/>
    </row>
    <row r="125" spans="1:4" ht="15" customHeight="1" hidden="1">
      <c r="A125" s="233" t="s">
        <v>404</v>
      </c>
      <c r="B125" s="29"/>
      <c r="C125" s="29"/>
      <c r="D125" s="29"/>
    </row>
    <row r="126" spans="1:4" ht="15" customHeight="1" hidden="1">
      <c r="A126" s="221" t="s">
        <v>405</v>
      </c>
      <c r="B126" s="29"/>
      <c r="C126" s="29"/>
      <c r="D126" s="29"/>
    </row>
    <row r="127" spans="1:4" ht="15" customHeight="1" hidden="1">
      <c r="A127" s="233" t="s">
        <v>406</v>
      </c>
      <c r="B127" s="30"/>
      <c r="C127" s="30"/>
      <c r="D127" s="30"/>
    </row>
    <row r="128" spans="1:4" ht="15" customHeight="1">
      <c r="A128" s="223" t="s">
        <v>407</v>
      </c>
      <c r="B128" s="224">
        <f>'CDR 15'!I10</f>
        <v>20015663</v>
      </c>
      <c r="C128" s="224">
        <f>'CDR 15'!K10</f>
        <v>7030845</v>
      </c>
      <c r="D128" s="224">
        <f>'CDR 15'!L10</f>
        <v>7030845</v>
      </c>
    </row>
    <row r="129" spans="1:4" ht="15" customHeight="1">
      <c r="A129" s="242" t="s">
        <v>191</v>
      </c>
      <c r="B129" s="253">
        <f>'CDR 15'!I11</f>
        <v>31836</v>
      </c>
      <c r="C129" s="253">
        <f>'CDR 15'!J11</f>
        <v>-1592</v>
      </c>
      <c r="D129" s="253">
        <f>'CDR 15'!K11</f>
        <v>30244</v>
      </c>
    </row>
    <row r="130" spans="1:4" ht="15" customHeight="1">
      <c r="A130" s="225" t="s">
        <v>193</v>
      </c>
      <c r="B130" s="254">
        <f>'CDR 15'!I15</f>
        <v>19983827</v>
      </c>
      <c r="C130" s="254">
        <f>'CDR 15'!J15</f>
        <v>-12983226</v>
      </c>
      <c r="D130" s="254">
        <f>'CDR 15'!K15</f>
        <v>7000601</v>
      </c>
    </row>
    <row r="131" spans="1:4" s="232" customFormat="1" ht="6" customHeight="1">
      <c r="A131" s="230"/>
      <c r="B131" s="231"/>
      <c r="C131" s="231"/>
      <c r="D131" s="231"/>
    </row>
    <row r="132" spans="1:4" ht="18" customHeight="1">
      <c r="A132" s="220" t="s">
        <v>408</v>
      </c>
      <c r="B132" s="28">
        <f>'CDR 16'!I5</f>
        <v>75106668</v>
      </c>
      <c r="C132" s="28">
        <f>'CDR 16'!J5</f>
        <v>45497234</v>
      </c>
      <c r="D132" s="28">
        <f>'CDR 16'!K5</f>
        <v>120603902</v>
      </c>
    </row>
    <row r="133" spans="1:4" ht="20.25" customHeight="1" hidden="1">
      <c r="A133" s="221" t="s">
        <v>364</v>
      </c>
      <c r="B133" s="29"/>
      <c r="C133" s="29"/>
      <c r="D133" s="29"/>
    </row>
    <row r="134" spans="1:4" ht="14.25" customHeight="1" hidden="1">
      <c r="A134" s="233" t="s">
        <v>391</v>
      </c>
      <c r="B134" s="29"/>
      <c r="C134" s="29"/>
      <c r="D134" s="29"/>
    </row>
    <row r="135" spans="1:4" ht="15" customHeight="1" hidden="1">
      <c r="A135" s="221" t="s">
        <v>409</v>
      </c>
      <c r="B135" s="29"/>
      <c r="C135" s="29"/>
      <c r="D135" s="29"/>
    </row>
    <row r="136" spans="1:4" ht="15" customHeight="1" hidden="1">
      <c r="A136" s="233" t="s">
        <v>410</v>
      </c>
      <c r="B136" s="30"/>
      <c r="C136" s="30"/>
      <c r="D136" s="30"/>
    </row>
    <row r="137" spans="1:4" ht="15" customHeight="1">
      <c r="A137" s="223" t="s">
        <v>205</v>
      </c>
      <c r="B137" s="224">
        <f>'CDR 16'!I12</f>
        <v>75106668</v>
      </c>
      <c r="C137" s="224">
        <f>'CDR 16'!J12</f>
        <v>45497234</v>
      </c>
      <c r="D137" s="224">
        <f>'CDR 16'!K12</f>
        <v>120603902</v>
      </c>
    </row>
    <row r="138" spans="1:4" ht="15" customHeight="1">
      <c r="A138" s="242" t="s">
        <v>206</v>
      </c>
      <c r="B138" s="253">
        <f>'CDR 16'!I13</f>
        <v>40000</v>
      </c>
      <c r="C138" s="253">
        <f>'CDR 16'!J13</f>
        <v>-2000</v>
      </c>
      <c r="D138" s="253">
        <f>'CDR 16'!K13</f>
        <v>38000</v>
      </c>
    </row>
    <row r="139" spans="1:4" ht="15" customHeight="1">
      <c r="A139" s="225" t="s">
        <v>209</v>
      </c>
      <c r="B139" s="226">
        <f>'CDR 16'!I19</f>
        <v>75066668</v>
      </c>
      <c r="C139" s="226">
        <f>'CDR 16'!J19</f>
        <v>45499234</v>
      </c>
      <c r="D139" s="226">
        <f>'CDR 16'!K19</f>
        <v>120565902</v>
      </c>
    </row>
    <row r="140" spans="1:4" s="232" customFormat="1" ht="6" customHeight="1">
      <c r="A140" s="230"/>
      <c r="B140" s="231"/>
      <c r="C140" s="231"/>
      <c r="D140" s="231"/>
    </row>
    <row r="141" spans="1:4" ht="32.25" customHeight="1">
      <c r="A141" s="248" t="s">
        <v>444</v>
      </c>
      <c r="B141" s="28">
        <f>'CDR 21'!I5</f>
        <v>938193</v>
      </c>
      <c r="C141" s="28">
        <f>'CDR 21'!J5</f>
        <v>-6518</v>
      </c>
      <c r="D141" s="28">
        <f>'CDR 21'!K5</f>
        <v>931675</v>
      </c>
    </row>
    <row r="142" spans="1:4" ht="22.5" hidden="1">
      <c r="A142" s="221" t="s">
        <v>364</v>
      </c>
      <c r="B142" s="29"/>
      <c r="C142" s="29"/>
      <c r="D142" s="29"/>
    </row>
    <row r="143" spans="1:4" ht="12" hidden="1">
      <c r="A143" s="233" t="s">
        <v>365</v>
      </c>
      <c r="B143" s="30"/>
      <c r="C143" s="30"/>
      <c r="D143" s="30"/>
    </row>
    <row r="144" spans="1:4" ht="12">
      <c r="A144" s="223" t="s">
        <v>443</v>
      </c>
      <c r="B144" s="224">
        <f>'CDR 21'!I8</f>
        <v>938193</v>
      </c>
      <c r="C144" s="224">
        <f>'CDR 21'!J8</f>
        <v>-6518</v>
      </c>
      <c r="D144" s="224">
        <f>'CDR 21'!K8</f>
        <v>931675</v>
      </c>
    </row>
    <row r="145" spans="1:4" ht="12">
      <c r="A145" s="225" t="s">
        <v>218</v>
      </c>
      <c r="B145" s="235">
        <f>'CDR 21'!I9</f>
        <v>891443</v>
      </c>
      <c r="C145" s="235">
        <f>'CDR 21'!J9</f>
        <v>-4181</v>
      </c>
      <c r="D145" s="235">
        <f>'CDR 21'!K9</f>
        <v>887262</v>
      </c>
    </row>
    <row r="146" spans="1:4" ht="15" customHeight="1">
      <c r="A146" s="225" t="s">
        <v>445</v>
      </c>
      <c r="B146" s="226">
        <f>'CDR 21'!I15</f>
        <v>46750</v>
      </c>
      <c r="C146" s="226">
        <f>'CDR 21'!J15</f>
        <v>-2337</v>
      </c>
      <c r="D146" s="226">
        <f>'CDR 21'!K15</f>
        <v>44413</v>
      </c>
    </row>
    <row r="148" spans="2:4" ht="37.5" customHeight="1">
      <c r="B148" s="341">
        <f>B141+B132+B123+B114+B103+B94+B87+B76+B66+B51+B40+B33+B26+B19+B13+B4</f>
        <v>1330075235</v>
      </c>
      <c r="C148" s="341">
        <f>C141+C132+C123+C114+C103+C94+C87+C76+C66+C51+C40+C33+C26+C19+C13+C4</f>
        <v>26096341</v>
      </c>
      <c r="D148" s="341">
        <f>D141+D132+D123+D114+D103+D94+D87+D76+D66+D51+D40+D33+D26+D19+D13+D4</f>
        <v>1356171576</v>
      </c>
    </row>
  </sheetData>
  <sheetProtection/>
  <mergeCells count="5">
    <mergeCell ref="C2:C3"/>
    <mergeCell ref="D2:D3"/>
    <mergeCell ref="A2:A3"/>
    <mergeCell ref="B2:B3"/>
    <mergeCell ref="A1:D1"/>
  </mergeCells>
  <printOptions/>
  <pageMargins left="1.1" right="0.2362204724409449" top="0.66" bottom="0.4330708661417323" header="0.55" footer="0.4330708661417323"/>
  <pageSetup horizontalDpi="300" verticalDpi="300" orientation="landscape" paperSize="9" scale="75" r:id="rId2"/>
  <rowBreaks count="2" manualBreakCount="2">
    <brk id="65" max="3" man="1"/>
    <brk id="130" max="3" man="1"/>
  </rowBreaks>
  <drawing r:id="rId1"/>
</worksheet>
</file>

<file path=xl/worksheets/sheet4.xml><?xml version="1.0" encoding="utf-8"?>
<worksheet xmlns="http://schemas.openxmlformats.org/spreadsheetml/2006/main" xmlns:r="http://schemas.openxmlformats.org/officeDocument/2006/relationships">
  <sheetPr>
    <tabColor theme="0"/>
  </sheetPr>
  <dimension ref="A1:M205"/>
  <sheetViews>
    <sheetView showGridLines="0" zoomScale="90" zoomScaleNormal="90" workbookViewId="0" topLeftCell="A106">
      <selection activeCell="J187" sqref="J187"/>
    </sheetView>
  </sheetViews>
  <sheetFormatPr defaultColWidth="9.140625" defaultRowHeight="12.75"/>
  <cols>
    <col min="1" max="1" width="9.7109375" style="177" customWidth="1"/>
    <col min="2" max="2" width="5.7109375" style="177" customWidth="1"/>
    <col min="3" max="3" width="5.7109375" style="190" customWidth="1"/>
    <col min="4" max="4" width="70.7109375" style="2" customWidth="1"/>
    <col min="5" max="8" width="4.7109375" style="69" customWidth="1"/>
    <col min="9" max="11" width="15.7109375" style="69" customWidth="1"/>
    <col min="12" max="12" width="15.7109375" style="2" customWidth="1"/>
    <col min="13" max="13" width="25.140625" style="541" customWidth="1"/>
    <col min="14" max="16384" width="9.140625" style="2" customWidth="1"/>
  </cols>
  <sheetData>
    <row r="1" spans="1:12" ht="15" customHeight="1">
      <c r="A1" s="646" t="s">
        <v>674</v>
      </c>
      <c r="B1" s="673" t="s">
        <v>623</v>
      </c>
      <c r="C1" s="673"/>
      <c r="D1" s="653" t="s">
        <v>0</v>
      </c>
      <c r="E1" s="658" t="s">
        <v>539</v>
      </c>
      <c r="F1" s="659"/>
      <c r="G1" s="659"/>
      <c r="H1" s="660"/>
      <c r="I1" s="649" t="s">
        <v>537</v>
      </c>
      <c r="J1" s="649" t="s">
        <v>619</v>
      </c>
      <c r="K1" s="658" t="s">
        <v>622</v>
      </c>
      <c r="L1" s="660"/>
    </row>
    <row r="2" spans="1:12" ht="7.5" customHeight="1">
      <c r="A2" s="647"/>
      <c r="B2" s="673"/>
      <c r="C2" s="673"/>
      <c r="D2" s="654"/>
      <c r="E2" s="661"/>
      <c r="F2" s="662"/>
      <c r="G2" s="662"/>
      <c r="H2" s="663"/>
      <c r="I2" s="649"/>
      <c r="J2" s="649"/>
      <c r="K2" s="661"/>
      <c r="L2" s="663"/>
    </row>
    <row r="3" spans="1:13" s="255" customFormat="1" ht="27.75" customHeight="1">
      <c r="A3" s="647"/>
      <c r="B3" s="656">
        <v>2015</v>
      </c>
      <c r="C3" s="656">
        <v>2016</v>
      </c>
      <c r="D3" s="654"/>
      <c r="E3" s="665" t="s">
        <v>543</v>
      </c>
      <c r="F3" s="649" t="s">
        <v>538</v>
      </c>
      <c r="G3" s="649"/>
      <c r="H3" s="649"/>
      <c r="I3" s="649"/>
      <c r="J3" s="649"/>
      <c r="K3" s="660" t="s">
        <v>620</v>
      </c>
      <c r="L3" s="665" t="s">
        <v>621</v>
      </c>
      <c r="M3" s="541"/>
    </row>
    <row r="4" spans="1:13" s="255" customFormat="1" ht="25.5" customHeight="1">
      <c r="A4" s="668"/>
      <c r="B4" s="657"/>
      <c r="C4" s="657"/>
      <c r="D4" s="655"/>
      <c r="E4" s="666"/>
      <c r="F4" s="358" t="s">
        <v>540</v>
      </c>
      <c r="G4" s="358" t="s">
        <v>541</v>
      </c>
      <c r="H4" s="358" t="s">
        <v>542</v>
      </c>
      <c r="I4" s="649"/>
      <c r="J4" s="649"/>
      <c r="K4" s="663"/>
      <c r="L4" s="666"/>
      <c r="M4" s="541"/>
    </row>
    <row r="5" spans="1:12" ht="27" customHeight="1">
      <c r="A5" s="667">
        <v>1</v>
      </c>
      <c r="B5" s="669">
        <v>1</v>
      </c>
      <c r="C5" s="670"/>
      <c r="D5" s="102" t="s">
        <v>225</v>
      </c>
      <c r="E5" s="359"/>
      <c r="F5" s="368"/>
      <c r="G5" s="368"/>
      <c r="H5" s="360"/>
      <c r="I5" s="28">
        <f>I10+I123</f>
        <v>357094830</v>
      </c>
      <c r="J5" s="28">
        <f>J10+J123</f>
        <v>53408865</v>
      </c>
      <c r="K5" s="28">
        <f>K10+K123</f>
        <v>410503695</v>
      </c>
      <c r="L5" s="28">
        <f>L10+L123</f>
        <v>410503695</v>
      </c>
    </row>
    <row r="6" spans="1:12" ht="28.5" customHeight="1">
      <c r="A6" s="667"/>
      <c r="B6" s="671"/>
      <c r="C6" s="672"/>
      <c r="D6" s="103" t="s">
        <v>1</v>
      </c>
      <c r="E6" s="361"/>
      <c r="F6" s="369"/>
      <c r="G6" s="369"/>
      <c r="H6" s="362"/>
      <c r="I6" s="29"/>
      <c r="J6" s="29"/>
      <c r="K6" s="29"/>
      <c r="L6" s="29"/>
    </row>
    <row r="7" spans="1:12" ht="20.25" customHeight="1">
      <c r="A7" s="667"/>
      <c r="B7" s="671"/>
      <c r="C7" s="672"/>
      <c r="D7" s="104" t="s">
        <v>2</v>
      </c>
      <c r="E7" s="361"/>
      <c r="F7" s="369"/>
      <c r="G7" s="369"/>
      <c r="H7" s="362"/>
      <c r="I7" s="29"/>
      <c r="J7" s="29"/>
      <c r="K7" s="29"/>
      <c r="L7" s="29"/>
    </row>
    <row r="8" spans="1:12" ht="20.25" customHeight="1">
      <c r="A8" s="667"/>
      <c r="B8" s="580"/>
      <c r="C8" s="581"/>
      <c r="D8" s="26" t="s">
        <v>188</v>
      </c>
      <c r="E8" s="361"/>
      <c r="F8" s="369"/>
      <c r="G8" s="369"/>
      <c r="H8" s="362"/>
      <c r="I8" s="29"/>
      <c r="J8" s="29"/>
      <c r="K8" s="29"/>
      <c r="L8" s="29"/>
    </row>
    <row r="9" spans="1:12" ht="20.25" customHeight="1">
      <c r="A9" s="667"/>
      <c r="B9" s="580"/>
      <c r="C9" s="581"/>
      <c r="D9" s="27" t="s">
        <v>189</v>
      </c>
      <c r="E9" s="361"/>
      <c r="F9" s="369"/>
      <c r="G9" s="369"/>
      <c r="H9" s="362"/>
      <c r="I9" s="29"/>
      <c r="J9" s="29"/>
      <c r="K9" s="29"/>
      <c r="L9" s="29"/>
    </row>
    <row r="10" spans="2:13" s="138" customFormat="1" ht="16.5" customHeight="1">
      <c r="B10" s="651" t="s">
        <v>544</v>
      </c>
      <c r="C10" s="652"/>
      <c r="D10" s="3" t="s">
        <v>545</v>
      </c>
      <c r="E10" s="365"/>
      <c r="F10" s="371"/>
      <c r="G10" s="371"/>
      <c r="H10" s="366"/>
      <c r="I10" s="31">
        <f>I11+I96+I117+I121</f>
        <v>350015610</v>
      </c>
      <c r="J10" s="31">
        <f>J11+J96+J117+J121</f>
        <v>53561865</v>
      </c>
      <c r="K10" s="31">
        <f>K11+K96+K117+K121</f>
        <v>403577475</v>
      </c>
      <c r="L10" s="31">
        <f>L11+L96+L117+L121</f>
        <v>403577475</v>
      </c>
      <c r="M10" s="542"/>
    </row>
    <row r="11" spans="1:13" s="182" customFormat="1" ht="18" customHeight="1">
      <c r="A11" s="179"/>
      <c r="B11" s="179"/>
      <c r="C11" s="181"/>
      <c r="D11" s="110" t="s">
        <v>227</v>
      </c>
      <c r="E11" s="367"/>
      <c r="F11" s="372"/>
      <c r="G11" s="372"/>
      <c r="H11" s="317"/>
      <c r="I11" s="83">
        <f>SUM(I12:I95)</f>
        <v>295554343</v>
      </c>
      <c r="J11" s="83">
        <f>SUM(J12:J95)</f>
        <v>-19611917</v>
      </c>
      <c r="K11" s="83">
        <f>SUM(K12:K95)</f>
        <v>275942426</v>
      </c>
      <c r="L11" s="83">
        <f>SUM(L12:L95)</f>
        <v>275942426</v>
      </c>
      <c r="M11" s="543"/>
    </row>
    <row r="12" spans="1:13" s="178" customFormat="1" ht="39.75" customHeight="1">
      <c r="A12" s="175" t="s">
        <v>228</v>
      </c>
      <c r="B12" s="265">
        <v>101</v>
      </c>
      <c r="C12" s="112">
        <v>101</v>
      </c>
      <c r="D12" s="25" t="s">
        <v>229</v>
      </c>
      <c r="E12" s="373" t="s">
        <v>548</v>
      </c>
      <c r="F12" s="292">
        <v>1</v>
      </c>
      <c r="G12" s="292">
        <v>1</v>
      </c>
      <c r="H12" s="292">
        <v>1</v>
      </c>
      <c r="I12" s="113">
        <v>400000</v>
      </c>
      <c r="J12" s="113">
        <f>K12-I12</f>
        <v>0</v>
      </c>
      <c r="K12" s="113">
        <v>400000</v>
      </c>
      <c r="L12" s="113">
        <f>K12</f>
        <v>400000</v>
      </c>
      <c r="M12" s="541"/>
    </row>
    <row r="13" spans="1:13" s="178" customFormat="1" ht="51" customHeight="1">
      <c r="A13" s="175">
        <v>2120</v>
      </c>
      <c r="B13" s="265">
        <v>103</v>
      </c>
      <c r="C13" s="112">
        <v>103</v>
      </c>
      <c r="D13" s="25" t="s">
        <v>230</v>
      </c>
      <c r="E13" s="373" t="s">
        <v>548</v>
      </c>
      <c r="F13" s="292">
        <v>1</v>
      </c>
      <c r="G13" s="292">
        <v>1</v>
      </c>
      <c r="H13" s="292">
        <v>1</v>
      </c>
      <c r="I13" s="113">
        <v>1946876</v>
      </c>
      <c r="J13" s="113">
        <f aca="true" t="shared" si="0" ref="J13:J78">K13-I13</f>
        <v>-146876</v>
      </c>
      <c r="K13" s="113">
        <v>1800000</v>
      </c>
      <c r="L13" s="113">
        <f aca="true" t="shared" si="1" ref="L13:L78">K13</f>
        <v>1800000</v>
      </c>
      <c r="M13" s="541"/>
    </row>
    <row r="14" spans="1:13" s="178" customFormat="1" ht="27" customHeight="1">
      <c r="A14" s="175">
        <v>2120</v>
      </c>
      <c r="B14" s="265">
        <v>104</v>
      </c>
      <c r="C14" s="112">
        <v>104</v>
      </c>
      <c r="D14" s="25" t="s">
        <v>231</v>
      </c>
      <c r="E14" s="373" t="s">
        <v>548</v>
      </c>
      <c r="F14" s="292">
        <v>1</v>
      </c>
      <c r="G14" s="292">
        <v>1</v>
      </c>
      <c r="H14" s="292">
        <v>1</v>
      </c>
      <c r="I14" s="113">
        <v>2425533</v>
      </c>
      <c r="J14" s="113">
        <f t="shared" si="0"/>
        <v>-2216</v>
      </c>
      <c r="K14" s="113">
        <v>2423317</v>
      </c>
      <c r="L14" s="113">
        <f t="shared" si="1"/>
        <v>2423317</v>
      </c>
      <c r="M14" s="541"/>
    </row>
    <row r="15" spans="1:13" s="178" customFormat="1" ht="27" customHeight="1">
      <c r="A15" s="175">
        <v>2120</v>
      </c>
      <c r="B15" s="265">
        <v>105</v>
      </c>
      <c r="C15" s="112">
        <v>105</v>
      </c>
      <c r="D15" s="25" t="s">
        <v>232</v>
      </c>
      <c r="E15" s="373" t="s">
        <v>550</v>
      </c>
      <c r="F15" s="292">
        <v>1</v>
      </c>
      <c r="G15" s="292">
        <v>1</v>
      </c>
      <c r="H15" s="292">
        <v>1</v>
      </c>
      <c r="I15" s="113">
        <v>761605</v>
      </c>
      <c r="J15" s="113">
        <f t="shared" si="0"/>
        <v>3395</v>
      </c>
      <c r="K15" s="113">
        <v>765000</v>
      </c>
      <c r="L15" s="113">
        <f t="shared" si="1"/>
        <v>765000</v>
      </c>
      <c r="M15" s="541"/>
    </row>
    <row r="16" spans="1:13" s="178" customFormat="1" ht="50.25" customHeight="1">
      <c r="A16" s="175">
        <v>2120</v>
      </c>
      <c r="B16" s="265">
        <v>106</v>
      </c>
      <c r="C16" s="112">
        <v>106</v>
      </c>
      <c r="D16" s="25" t="s">
        <v>233</v>
      </c>
      <c r="E16" s="373" t="s">
        <v>548</v>
      </c>
      <c r="F16" s="292">
        <v>1</v>
      </c>
      <c r="G16" s="292">
        <v>1</v>
      </c>
      <c r="H16" s="292">
        <v>1</v>
      </c>
      <c r="I16" s="113">
        <v>2418288</v>
      </c>
      <c r="J16" s="113">
        <f t="shared" si="0"/>
        <v>281712</v>
      </c>
      <c r="K16" s="113">
        <v>2700000</v>
      </c>
      <c r="L16" s="113">
        <f t="shared" si="1"/>
        <v>2700000</v>
      </c>
      <c r="M16" s="541"/>
    </row>
    <row r="17" spans="1:13" s="178" customFormat="1" ht="53.25" customHeight="1">
      <c r="A17" s="175">
        <v>2120</v>
      </c>
      <c r="B17" s="265">
        <v>107</v>
      </c>
      <c r="C17" s="112">
        <v>107</v>
      </c>
      <c r="D17" s="25" t="s">
        <v>234</v>
      </c>
      <c r="E17" s="373" t="s">
        <v>548</v>
      </c>
      <c r="F17" s="292">
        <v>1</v>
      </c>
      <c r="G17" s="292">
        <v>1</v>
      </c>
      <c r="H17" s="292">
        <v>1</v>
      </c>
      <c r="I17" s="113">
        <v>4515805</v>
      </c>
      <c r="J17" s="113">
        <f t="shared" si="0"/>
        <v>-15805</v>
      </c>
      <c r="K17" s="113">
        <v>4500000</v>
      </c>
      <c r="L17" s="113">
        <f t="shared" si="1"/>
        <v>4500000</v>
      </c>
      <c r="M17" s="541"/>
    </row>
    <row r="18" spans="1:13" s="178" customFormat="1" ht="42.75" customHeight="1">
      <c r="A18" s="175">
        <v>2115</v>
      </c>
      <c r="B18" s="265">
        <v>108</v>
      </c>
      <c r="C18" s="112">
        <v>108</v>
      </c>
      <c r="D18" s="25" t="s">
        <v>235</v>
      </c>
      <c r="E18" s="373" t="s">
        <v>549</v>
      </c>
      <c r="F18" s="292">
        <v>1</v>
      </c>
      <c r="G18" s="292">
        <v>1</v>
      </c>
      <c r="H18" s="292">
        <v>1</v>
      </c>
      <c r="I18" s="113">
        <v>120000</v>
      </c>
      <c r="J18" s="113">
        <f t="shared" si="0"/>
        <v>40000</v>
      </c>
      <c r="K18" s="113">
        <v>160000</v>
      </c>
      <c r="L18" s="113">
        <f t="shared" si="1"/>
        <v>160000</v>
      </c>
      <c r="M18" s="541"/>
    </row>
    <row r="19" spans="1:13" s="178" customFormat="1" ht="37.5" customHeight="1">
      <c r="A19" s="175">
        <v>2120</v>
      </c>
      <c r="B19" s="265">
        <v>112</v>
      </c>
      <c r="C19" s="112">
        <v>112</v>
      </c>
      <c r="D19" s="25" t="s">
        <v>236</v>
      </c>
      <c r="E19" s="373" t="s">
        <v>548</v>
      </c>
      <c r="F19" s="292">
        <v>1</v>
      </c>
      <c r="G19" s="292">
        <v>1</v>
      </c>
      <c r="H19" s="292">
        <v>1</v>
      </c>
      <c r="I19" s="113">
        <v>0</v>
      </c>
      <c r="J19" s="113">
        <f t="shared" si="0"/>
        <v>0</v>
      </c>
      <c r="K19" s="113">
        <v>0</v>
      </c>
      <c r="L19" s="113">
        <f t="shared" si="1"/>
        <v>0</v>
      </c>
      <c r="M19" s="541"/>
    </row>
    <row r="20" spans="1:13" s="178" customFormat="1" ht="39" customHeight="1">
      <c r="A20" s="175">
        <v>2120</v>
      </c>
      <c r="B20" s="265">
        <v>113</v>
      </c>
      <c r="C20" s="112">
        <v>113</v>
      </c>
      <c r="D20" s="25" t="s">
        <v>237</v>
      </c>
      <c r="E20" s="373" t="s">
        <v>548</v>
      </c>
      <c r="F20" s="292">
        <v>1</v>
      </c>
      <c r="G20" s="292">
        <v>1</v>
      </c>
      <c r="H20" s="292">
        <v>1</v>
      </c>
      <c r="I20" s="113">
        <v>0</v>
      </c>
      <c r="J20" s="113">
        <f t="shared" si="0"/>
        <v>0</v>
      </c>
      <c r="K20" s="113">
        <v>0</v>
      </c>
      <c r="L20" s="113">
        <f t="shared" si="1"/>
        <v>0</v>
      </c>
      <c r="M20" s="541"/>
    </row>
    <row r="21" spans="1:13" s="178" customFormat="1" ht="39" customHeight="1">
      <c r="A21" s="175">
        <v>2115</v>
      </c>
      <c r="B21" s="265">
        <v>114</v>
      </c>
      <c r="C21" s="112">
        <v>114</v>
      </c>
      <c r="D21" s="332" t="s">
        <v>461</v>
      </c>
      <c r="E21" s="373" t="s">
        <v>549</v>
      </c>
      <c r="F21" s="292">
        <v>1</v>
      </c>
      <c r="G21" s="292">
        <v>1</v>
      </c>
      <c r="H21" s="292">
        <v>1</v>
      </c>
      <c r="I21" s="113">
        <v>52000</v>
      </c>
      <c r="J21" s="113">
        <f t="shared" si="0"/>
        <v>-4000</v>
      </c>
      <c r="K21" s="113">
        <v>48000</v>
      </c>
      <c r="L21" s="113">
        <f t="shared" si="1"/>
        <v>48000</v>
      </c>
      <c r="M21" s="541"/>
    </row>
    <row r="22" spans="1:13" s="178" customFormat="1" ht="27" customHeight="1">
      <c r="A22" s="175">
        <v>2115</v>
      </c>
      <c r="B22" s="265">
        <v>116</v>
      </c>
      <c r="C22" s="112">
        <v>116</v>
      </c>
      <c r="D22" s="184" t="s">
        <v>238</v>
      </c>
      <c r="E22" s="373" t="s">
        <v>549</v>
      </c>
      <c r="F22" s="292">
        <v>1</v>
      </c>
      <c r="G22" s="292">
        <v>1</v>
      </c>
      <c r="H22" s="292">
        <v>1</v>
      </c>
      <c r="I22" s="113">
        <v>0</v>
      </c>
      <c r="J22" s="113">
        <f t="shared" si="0"/>
        <v>0</v>
      </c>
      <c r="K22" s="113">
        <v>0</v>
      </c>
      <c r="L22" s="113">
        <f t="shared" si="1"/>
        <v>0</v>
      </c>
      <c r="M22" s="541"/>
    </row>
    <row r="23" spans="1:13" s="178" customFormat="1" ht="48.75" customHeight="1">
      <c r="A23" s="175">
        <v>2120</v>
      </c>
      <c r="B23" s="265">
        <v>117</v>
      </c>
      <c r="C23" s="112">
        <v>117</v>
      </c>
      <c r="D23" s="25" t="s">
        <v>239</v>
      </c>
      <c r="E23" s="373" t="s">
        <v>548</v>
      </c>
      <c r="F23" s="292">
        <v>1</v>
      </c>
      <c r="G23" s="292">
        <v>1</v>
      </c>
      <c r="H23" s="292">
        <v>1</v>
      </c>
      <c r="I23" s="113">
        <v>96800</v>
      </c>
      <c r="J23" s="113">
        <f t="shared" si="0"/>
        <v>0</v>
      </c>
      <c r="K23" s="113">
        <v>96800</v>
      </c>
      <c r="L23" s="113">
        <f t="shared" si="1"/>
        <v>96800</v>
      </c>
      <c r="M23" s="541"/>
    </row>
    <row r="24" spans="1:13" s="178" customFormat="1" ht="28.5" customHeight="1">
      <c r="A24" s="175">
        <v>2115</v>
      </c>
      <c r="B24" s="265">
        <v>118</v>
      </c>
      <c r="C24" s="112">
        <v>118</v>
      </c>
      <c r="D24" s="183" t="s">
        <v>240</v>
      </c>
      <c r="E24" s="373" t="s">
        <v>549</v>
      </c>
      <c r="F24" s="292">
        <v>1</v>
      </c>
      <c r="G24" s="292">
        <v>1</v>
      </c>
      <c r="H24" s="292">
        <v>1</v>
      </c>
      <c r="I24" s="113">
        <v>8500</v>
      </c>
      <c r="J24" s="113">
        <f t="shared" si="0"/>
        <v>-500</v>
      </c>
      <c r="K24" s="113">
        <v>8000</v>
      </c>
      <c r="L24" s="113">
        <f t="shared" si="1"/>
        <v>8000</v>
      </c>
      <c r="M24" s="541"/>
    </row>
    <row r="25" spans="1:13" s="178" customFormat="1" ht="20.25" customHeight="1">
      <c r="A25" s="175">
        <v>2115</v>
      </c>
      <c r="B25" s="265">
        <v>120</v>
      </c>
      <c r="C25" s="112">
        <v>120</v>
      </c>
      <c r="D25" s="183" t="s">
        <v>18</v>
      </c>
      <c r="E25" s="373" t="s">
        <v>549</v>
      </c>
      <c r="F25" s="292">
        <v>1</v>
      </c>
      <c r="G25" s="292">
        <v>1</v>
      </c>
      <c r="H25" s="292">
        <v>1</v>
      </c>
      <c r="I25" s="113">
        <v>155000</v>
      </c>
      <c r="J25" s="113">
        <f t="shared" si="0"/>
        <v>-7750</v>
      </c>
      <c r="K25" s="113">
        <v>147250</v>
      </c>
      <c r="L25" s="113">
        <f t="shared" si="1"/>
        <v>147250</v>
      </c>
      <c r="M25" s="541"/>
    </row>
    <row r="26" spans="1:13" s="178" customFormat="1" ht="65.25" customHeight="1">
      <c r="A26" s="175">
        <v>2115</v>
      </c>
      <c r="B26" s="265">
        <v>121</v>
      </c>
      <c r="C26" s="112">
        <v>121</v>
      </c>
      <c r="D26" s="321" t="s">
        <v>510</v>
      </c>
      <c r="E26" s="373" t="s">
        <v>549</v>
      </c>
      <c r="F26" s="292">
        <v>1</v>
      </c>
      <c r="G26" s="292">
        <v>1</v>
      </c>
      <c r="H26" s="292">
        <v>1</v>
      </c>
      <c r="I26" s="113">
        <v>1062500</v>
      </c>
      <c r="J26" s="113">
        <f t="shared" si="0"/>
        <v>-53125</v>
      </c>
      <c r="K26" s="113">
        <v>1009375</v>
      </c>
      <c r="L26" s="113">
        <f t="shared" si="1"/>
        <v>1009375</v>
      </c>
      <c r="M26" s="541"/>
    </row>
    <row r="27" spans="1:13" s="178" customFormat="1" ht="37.5" customHeight="1">
      <c r="A27" s="175">
        <v>2115</v>
      </c>
      <c r="B27" s="265">
        <v>122</v>
      </c>
      <c r="C27" s="112">
        <v>122</v>
      </c>
      <c r="D27" s="185" t="s">
        <v>241</v>
      </c>
      <c r="E27" s="373" t="s">
        <v>549</v>
      </c>
      <c r="F27" s="292">
        <v>1</v>
      </c>
      <c r="G27" s="292">
        <v>1</v>
      </c>
      <c r="H27" s="292">
        <v>1</v>
      </c>
      <c r="I27" s="113">
        <v>127500</v>
      </c>
      <c r="J27" s="113">
        <f t="shared" si="0"/>
        <v>-6375</v>
      </c>
      <c r="K27" s="113">
        <v>121125</v>
      </c>
      <c r="L27" s="113">
        <f t="shared" si="1"/>
        <v>121125</v>
      </c>
      <c r="M27" s="541"/>
    </row>
    <row r="28" spans="1:13" s="178" customFormat="1" ht="20.25" customHeight="1">
      <c r="A28" s="175">
        <v>2115</v>
      </c>
      <c r="B28" s="265">
        <v>123</v>
      </c>
      <c r="C28" s="112">
        <v>123</v>
      </c>
      <c r="D28" s="185" t="s">
        <v>242</v>
      </c>
      <c r="E28" s="373" t="s">
        <v>549</v>
      </c>
      <c r="F28" s="292">
        <v>1</v>
      </c>
      <c r="G28" s="292">
        <v>1</v>
      </c>
      <c r="H28" s="292">
        <v>1</v>
      </c>
      <c r="I28" s="113">
        <v>0</v>
      </c>
      <c r="J28" s="113">
        <f t="shared" si="0"/>
        <v>0</v>
      </c>
      <c r="K28" s="113">
        <v>0</v>
      </c>
      <c r="L28" s="113">
        <f t="shared" si="1"/>
        <v>0</v>
      </c>
      <c r="M28" s="541"/>
    </row>
    <row r="29" spans="1:13" s="178" customFormat="1" ht="36" customHeight="1">
      <c r="A29" s="175">
        <v>2120</v>
      </c>
      <c r="B29" s="265">
        <v>124</v>
      </c>
      <c r="C29" s="112">
        <v>124</v>
      </c>
      <c r="D29" s="185" t="s">
        <v>740</v>
      </c>
      <c r="E29" s="373" t="s">
        <v>548</v>
      </c>
      <c r="F29" s="292">
        <v>1</v>
      </c>
      <c r="G29" s="292">
        <v>1</v>
      </c>
      <c r="H29" s="292">
        <v>1</v>
      </c>
      <c r="I29" s="113">
        <v>0</v>
      </c>
      <c r="J29" s="113">
        <f t="shared" si="0"/>
        <v>0</v>
      </c>
      <c r="K29" s="113">
        <v>0</v>
      </c>
      <c r="L29" s="113">
        <f t="shared" si="1"/>
        <v>0</v>
      </c>
      <c r="M29" s="541"/>
    </row>
    <row r="30" spans="1:13" s="178" customFormat="1" ht="31.5" customHeight="1">
      <c r="A30" s="175">
        <v>2115</v>
      </c>
      <c r="B30" s="265">
        <v>125</v>
      </c>
      <c r="C30" s="112">
        <v>125</v>
      </c>
      <c r="D30" s="185" t="s">
        <v>741</v>
      </c>
      <c r="E30" s="373" t="s">
        <v>549</v>
      </c>
      <c r="F30" s="292">
        <v>1</v>
      </c>
      <c r="G30" s="292">
        <v>1</v>
      </c>
      <c r="H30" s="292">
        <v>1</v>
      </c>
      <c r="I30" s="113">
        <v>0</v>
      </c>
      <c r="J30" s="113">
        <f t="shared" si="0"/>
        <v>0</v>
      </c>
      <c r="K30" s="113">
        <v>0</v>
      </c>
      <c r="L30" s="113">
        <f t="shared" si="1"/>
        <v>0</v>
      </c>
      <c r="M30" s="541"/>
    </row>
    <row r="31" spans="1:13" s="178" customFormat="1" ht="22.5" customHeight="1">
      <c r="A31" s="175">
        <v>2115</v>
      </c>
      <c r="B31" s="265">
        <v>128</v>
      </c>
      <c r="C31" s="112">
        <v>128</v>
      </c>
      <c r="D31" s="25" t="s">
        <v>243</v>
      </c>
      <c r="E31" s="373" t="s">
        <v>549</v>
      </c>
      <c r="F31" s="292">
        <v>1</v>
      </c>
      <c r="G31" s="292">
        <v>1</v>
      </c>
      <c r="H31" s="292">
        <v>1</v>
      </c>
      <c r="I31" s="113">
        <v>40000</v>
      </c>
      <c r="J31" s="113">
        <f t="shared" si="0"/>
        <v>-2000</v>
      </c>
      <c r="K31" s="113">
        <v>38000</v>
      </c>
      <c r="L31" s="113">
        <f t="shared" si="1"/>
        <v>38000</v>
      </c>
      <c r="M31" s="541"/>
    </row>
    <row r="32" spans="1:13" s="176" customFormat="1" ht="48" customHeight="1">
      <c r="A32" s="175">
        <v>2120</v>
      </c>
      <c r="B32" s="265">
        <v>130</v>
      </c>
      <c r="C32" s="112">
        <v>130</v>
      </c>
      <c r="D32" s="25" t="s">
        <v>244</v>
      </c>
      <c r="E32" s="373" t="s">
        <v>550</v>
      </c>
      <c r="F32" s="292">
        <v>1</v>
      </c>
      <c r="G32" s="292">
        <v>1</v>
      </c>
      <c r="H32" s="292">
        <v>1</v>
      </c>
      <c r="I32" s="113">
        <v>34000</v>
      </c>
      <c r="J32" s="113">
        <f t="shared" si="0"/>
        <v>0</v>
      </c>
      <c r="K32" s="113">
        <v>34000</v>
      </c>
      <c r="L32" s="113">
        <f t="shared" si="1"/>
        <v>34000</v>
      </c>
      <c r="M32" s="541"/>
    </row>
    <row r="33" spans="1:13" s="176" customFormat="1" ht="25.5" customHeight="1">
      <c r="A33" s="175">
        <v>2115</v>
      </c>
      <c r="B33" s="265">
        <v>132</v>
      </c>
      <c r="C33" s="112">
        <v>132</v>
      </c>
      <c r="D33" s="25" t="s">
        <v>245</v>
      </c>
      <c r="E33" s="373" t="s">
        <v>549</v>
      </c>
      <c r="F33" s="292">
        <v>1</v>
      </c>
      <c r="G33" s="292">
        <v>1</v>
      </c>
      <c r="H33" s="292">
        <v>1</v>
      </c>
      <c r="I33" s="113">
        <v>170000</v>
      </c>
      <c r="J33" s="113">
        <f t="shared" si="0"/>
        <v>-8500</v>
      </c>
      <c r="K33" s="113">
        <v>161500</v>
      </c>
      <c r="L33" s="113">
        <f t="shared" si="1"/>
        <v>161500</v>
      </c>
      <c r="M33" s="541"/>
    </row>
    <row r="34" spans="1:13" s="176" customFormat="1" ht="25.5" customHeight="1">
      <c r="A34" s="175">
        <v>2120</v>
      </c>
      <c r="B34" s="265">
        <v>134</v>
      </c>
      <c r="C34" s="112">
        <v>134</v>
      </c>
      <c r="D34" s="25" t="s">
        <v>246</v>
      </c>
      <c r="E34" s="373" t="s">
        <v>548</v>
      </c>
      <c r="F34" s="292">
        <v>1</v>
      </c>
      <c r="G34" s="292">
        <v>1</v>
      </c>
      <c r="H34" s="292">
        <v>1</v>
      </c>
      <c r="I34" s="113">
        <v>36300</v>
      </c>
      <c r="J34" s="113">
        <f t="shared" si="0"/>
        <v>-10890</v>
      </c>
      <c r="K34" s="113">
        <v>25410</v>
      </c>
      <c r="L34" s="113">
        <f t="shared" si="1"/>
        <v>25410</v>
      </c>
      <c r="M34" s="541"/>
    </row>
    <row r="35" spans="1:13" s="176" customFormat="1" ht="16.5" customHeight="1">
      <c r="A35" s="175">
        <v>2120</v>
      </c>
      <c r="B35" s="265">
        <v>135</v>
      </c>
      <c r="C35" s="112">
        <v>135</v>
      </c>
      <c r="D35" s="25" t="s">
        <v>247</v>
      </c>
      <c r="E35" s="373" t="s">
        <v>548</v>
      </c>
      <c r="F35" s="292">
        <v>1</v>
      </c>
      <c r="G35" s="292">
        <v>1</v>
      </c>
      <c r="H35" s="292">
        <v>1</v>
      </c>
      <c r="I35" s="113">
        <v>87000000</v>
      </c>
      <c r="J35" s="113">
        <f t="shared" si="0"/>
        <v>-1000000</v>
      </c>
      <c r="K35" s="113">
        <v>86000000</v>
      </c>
      <c r="L35" s="113">
        <f t="shared" si="1"/>
        <v>86000000</v>
      </c>
      <c r="M35" s="541"/>
    </row>
    <row r="36" spans="1:13" s="176" customFormat="1" ht="27.75" customHeight="1">
      <c r="A36" s="130">
        <v>2120</v>
      </c>
      <c r="B36" s="265">
        <v>136</v>
      </c>
      <c r="C36" s="112">
        <v>136</v>
      </c>
      <c r="D36" s="25" t="s">
        <v>248</v>
      </c>
      <c r="E36" s="373" t="s">
        <v>548</v>
      </c>
      <c r="F36" s="292">
        <v>1</v>
      </c>
      <c r="G36" s="292">
        <v>1</v>
      </c>
      <c r="H36" s="292">
        <v>1</v>
      </c>
      <c r="I36" s="113">
        <v>26100000</v>
      </c>
      <c r="J36" s="113">
        <f t="shared" si="0"/>
        <v>-403200</v>
      </c>
      <c r="K36" s="113">
        <v>25696800</v>
      </c>
      <c r="L36" s="113">
        <f t="shared" si="1"/>
        <v>25696800</v>
      </c>
      <c r="M36" s="541"/>
    </row>
    <row r="37" spans="1:13" s="178" customFormat="1" ht="20.25" customHeight="1">
      <c r="A37" s="130">
        <v>2120</v>
      </c>
      <c r="B37" s="265">
        <v>137</v>
      </c>
      <c r="C37" s="112">
        <v>137</v>
      </c>
      <c r="D37" s="25" t="s">
        <v>605</v>
      </c>
      <c r="E37" s="373" t="s">
        <v>550</v>
      </c>
      <c r="F37" s="292">
        <v>1</v>
      </c>
      <c r="G37" s="292">
        <v>1</v>
      </c>
      <c r="H37" s="292">
        <v>1</v>
      </c>
      <c r="I37" s="113">
        <v>7395000</v>
      </c>
      <c r="J37" s="113">
        <f t="shared" si="0"/>
        <v>-85000</v>
      </c>
      <c r="K37" s="113">
        <v>7310000</v>
      </c>
      <c r="L37" s="113">
        <f t="shared" si="1"/>
        <v>7310000</v>
      </c>
      <c r="M37" s="541"/>
    </row>
    <row r="38" spans="1:13" s="178" customFormat="1" ht="28.5" customHeight="1">
      <c r="A38" s="130">
        <v>2120</v>
      </c>
      <c r="B38" s="265">
        <v>138</v>
      </c>
      <c r="C38" s="112">
        <v>138</v>
      </c>
      <c r="D38" s="25" t="s">
        <v>249</v>
      </c>
      <c r="E38" s="373" t="s">
        <v>548</v>
      </c>
      <c r="F38" s="292">
        <v>1</v>
      </c>
      <c r="G38" s="292">
        <v>1</v>
      </c>
      <c r="H38" s="292">
        <v>1</v>
      </c>
      <c r="I38" s="113">
        <v>150000</v>
      </c>
      <c r="J38" s="113">
        <f t="shared" si="0"/>
        <v>-45000</v>
      </c>
      <c r="K38" s="113">
        <v>105000</v>
      </c>
      <c r="L38" s="113">
        <f t="shared" si="1"/>
        <v>105000</v>
      </c>
      <c r="M38" s="541"/>
    </row>
    <row r="39" spans="1:13" s="178" customFormat="1" ht="29.25" customHeight="1">
      <c r="A39" s="175">
        <v>2115</v>
      </c>
      <c r="B39" s="265">
        <v>139</v>
      </c>
      <c r="C39" s="112">
        <v>139</v>
      </c>
      <c r="D39" s="25" t="s">
        <v>250</v>
      </c>
      <c r="E39" s="373" t="s">
        <v>549</v>
      </c>
      <c r="F39" s="292">
        <v>1</v>
      </c>
      <c r="G39" s="292">
        <v>1</v>
      </c>
      <c r="H39" s="292">
        <v>1</v>
      </c>
      <c r="I39" s="113">
        <v>650000</v>
      </c>
      <c r="J39" s="113">
        <f t="shared" si="0"/>
        <v>0</v>
      </c>
      <c r="K39" s="113">
        <v>650000</v>
      </c>
      <c r="L39" s="113">
        <f t="shared" si="1"/>
        <v>650000</v>
      </c>
      <c r="M39" s="541"/>
    </row>
    <row r="40" spans="1:13" s="178" customFormat="1" ht="24" customHeight="1">
      <c r="A40" s="175">
        <v>2120</v>
      </c>
      <c r="B40" s="265">
        <v>142</v>
      </c>
      <c r="C40" s="112">
        <v>142</v>
      </c>
      <c r="D40" s="25" t="s">
        <v>251</v>
      </c>
      <c r="E40" s="373" t="s">
        <v>548</v>
      </c>
      <c r="F40" s="292">
        <v>1</v>
      </c>
      <c r="G40" s="292">
        <v>1</v>
      </c>
      <c r="H40" s="292">
        <v>1</v>
      </c>
      <c r="I40" s="113">
        <v>2000000</v>
      </c>
      <c r="J40" s="113">
        <f t="shared" si="0"/>
        <v>0</v>
      </c>
      <c r="K40" s="113">
        <v>2000000</v>
      </c>
      <c r="L40" s="113">
        <f t="shared" si="1"/>
        <v>2000000</v>
      </c>
      <c r="M40" s="541"/>
    </row>
    <row r="41" spans="1:13" s="178" customFormat="1" ht="21" customHeight="1">
      <c r="A41" s="175">
        <v>2120</v>
      </c>
      <c r="B41" s="265">
        <v>143</v>
      </c>
      <c r="C41" s="112">
        <v>143</v>
      </c>
      <c r="D41" s="25" t="s">
        <v>252</v>
      </c>
      <c r="E41" s="373" t="s">
        <v>548</v>
      </c>
      <c r="F41" s="292">
        <v>1</v>
      </c>
      <c r="G41" s="292">
        <v>1</v>
      </c>
      <c r="H41" s="292">
        <v>1</v>
      </c>
      <c r="I41" s="113">
        <v>600000</v>
      </c>
      <c r="J41" s="113">
        <f t="shared" si="0"/>
        <v>-100000</v>
      </c>
      <c r="K41" s="113">
        <v>500000</v>
      </c>
      <c r="L41" s="113">
        <f t="shared" si="1"/>
        <v>500000</v>
      </c>
      <c r="M41" s="541"/>
    </row>
    <row r="42" spans="1:13" s="178" customFormat="1" ht="30" customHeight="1">
      <c r="A42" s="175">
        <v>2120</v>
      </c>
      <c r="B42" s="330">
        <v>144</v>
      </c>
      <c r="C42" s="293">
        <v>144</v>
      </c>
      <c r="D42" s="294" t="s">
        <v>253</v>
      </c>
      <c r="E42" s="373" t="s">
        <v>548</v>
      </c>
      <c r="F42" s="292">
        <v>1</v>
      </c>
      <c r="G42" s="292">
        <v>1</v>
      </c>
      <c r="H42" s="292">
        <v>1</v>
      </c>
      <c r="I42" s="113">
        <v>38409500</v>
      </c>
      <c r="J42" s="113">
        <f t="shared" si="0"/>
        <v>-1038600</v>
      </c>
      <c r="K42" s="113">
        <v>37370900</v>
      </c>
      <c r="L42" s="113">
        <f t="shared" si="1"/>
        <v>37370900</v>
      </c>
      <c r="M42" s="541"/>
    </row>
    <row r="43" spans="1:13" s="178" customFormat="1" ht="29.25" customHeight="1">
      <c r="A43" s="175">
        <v>2120</v>
      </c>
      <c r="B43" s="265">
        <v>145</v>
      </c>
      <c r="C43" s="112">
        <v>145</v>
      </c>
      <c r="D43" s="25" t="s">
        <v>254</v>
      </c>
      <c r="E43" s="373" t="s">
        <v>550</v>
      </c>
      <c r="F43" s="292">
        <v>1</v>
      </c>
      <c r="G43" s="292">
        <v>1</v>
      </c>
      <c r="H43" s="292">
        <v>1</v>
      </c>
      <c r="I43" s="113">
        <v>12750</v>
      </c>
      <c r="J43" s="113">
        <f t="shared" si="0"/>
        <v>-3825</v>
      </c>
      <c r="K43" s="113">
        <v>8925</v>
      </c>
      <c r="L43" s="113">
        <f t="shared" si="1"/>
        <v>8925</v>
      </c>
      <c r="M43" s="541"/>
    </row>
    <row r="44" spans="1:13" s="178" customFormat="1" ht="29.25" customHeight="1">
      <c r="A44" s="175">
        <v>2115</v>
      </c>
      <c r="B44" s="265">
        <v>148</v>
      </c>
      <c r="C44" s="112">
        <v>148</v>
      </c>
      <c r="D44" s="294" t="s">
        <v>600</v>
      </c>
      <c r="E44" s="373" t="s">
        <v>549</v>
      </c>
      <c r="F44" s="292">
        <v>1</v>
      </c>
      <c r="G44" s="292">
        <v>1</v>
      </c>
      <c r="H44" s="292">
        <v>1</v>
      </c>
      <c r="I44" s="113">
        <v>181000</v>
      </c>
      <c r="J44" s="113">
        <f t="shared" si="0"/>
        <v>-61000</v>
      </c>
      <c r="K44" s="113">
        <v>120000</v>
      </c>
      <c r="L44" s="113">
        <f t="shared" si="1"/>
        <v>120000</v>
      </c>
      <c r="M44" s="541"/>
    </row>
    <row r="45" spans="1:13" s="178" customFormat="1" ht="23.25" customHeight="1">
      <c r="A45" s="175">
        <v>2115</v>
      </c>
      <c r="B45" s="265">
        <v>149</v>
      </c>
      <c r="C45" s="112">
        <v>149</v>
      </c>
      <c r="D45" s="25" t="s">
        <v>255</v>
      </c>
      <c r="E45" s="373" t="s">
        <v>549</v>
      </c>
      <c r="F45" s="292">
        <v>1</v>
      </c>
      <c r="G45" s="292">
        <v>1</v>
      </c>
      <c r="H45" s="292">
        <v>1</v>
      </c>
      <c r="I45" s="113">
        <v>283000</v>
      </c>
      <c r="J45" s="113">
        <f t="shared" si="0"/>
        <v>-53840</v>
      </c>
      <c r="K45" s="113">
        <v>229160</v>
      </c>
      <c r="L45" s="113">
        <f t="shared" si="1"/>
        <v>229160</v>
      </c>
      <c r="M45" s="541"/>
    </row>
    <row r="46" spans="1:13" s="178" customFormat="1" ht="27" customHeight="1">
      <c r="A46" s="175">
        <v>2120</v>
      </c>
      <c r="B46" s="265">
        <v>150</v>
      </c>
      <c r="C46" s="112">
        <v>150</v>
      </c>
      <c r="D46" s="25" t="s">
        <v>256</v>
      </c>
      <c r="E46" s="373" t="s">
        <v>548</v>
      </c>
      <c r="F46" s="292">
        <v>1</v>
      </c>
      <c r="G46" s="292">
        <v>1</v>
      </c>
      <c r="H46" s="292">
        <v>1</v>
      </c>
      <c r="I46" s="113">
        <v>80000</v>
      </c>
      <c r="J46" s="113">
        <f t="shared" si="0"/>
        <v>-60000</v>
      </c>
      <c r="K46" s="113">
        <v>20000</v>
      </c>
      <c r="L46" s="113">
        <f t="shared" si="1"/>
        <v>20000</v>
      </c>
      <c r="M46" s="541"/>
    </row>
    <row r="47" spans="1:13" s="178" customFormat="1" ht="21" customHeight="1">
      <c r="A47" s="175">
        <v>2120</v>
      </c>
      <c r="B47" s="265">
        <v>151</v>
      </c>
      <c r="C47" s="112">
        <v>151</v>
      </c>
      <c r="D47" s="25" t="s">
        <v>257</v>
      </c>
      <c r="E47" s="373" t="s">
        <v>548</v>
      </c>
      <c r="F47" s="292">
        <v>1</v>
      </c>
      <c r="G47" s="292">
        <v>1</v>
      </c>
      <c r="H47" s="292">
        <v>1</v>
      </c>
      <c r="I47" s="113">
        <v>3350000</v>
      </c>
      <c r="J47" s="113">
        <f t="shared" si="0"/>
        <v>-50000</v>
      </c>
      <c r="K47" s="113">
        <v>3300000</v>
      </c>
      <c r="L47" s="113">
        <f t="shared" si="1"/>
        <v>3300000</v>
      </c>
      <c r="M47" s="541"/>
    </row>
    <row r="48" spans="1:13" s="178" customFormat="1" ht="43.5" customHeight="1">
      <c r="A48" s="175">
        <v>2115</v>
      </c>
      <c r="B48" s="265">
        <v>152</v>
      </c>
      <c r="C48" s="112">
        <v>152</v>
      </c>
      <c r="D48" s="25" t="s">
        <v>742</v>
      </c>
      <c r="E48" s="373" t="s">
        <v>549</v>
      </c>
      <c r="F48" s="292">
        <v>1</v>
      </c>
      <c r="G48" s="292">
        <v>1</v>
      </c>
      <c r="H48" s="292">
        <v>1</v>
      </c>
      <c r="I48" s="113">
        <v>0</v>
      </c>
      <c r="J48" s="113">
        <f t="shared" si="0"/>
        <v>28500</v>
      </c>
      <c r="K48" s="113">
        <v>28500</v>
      </c>
      <c r="L48" s="113">
        <f t="shared" si="1"/>
        <v>28500</v>
      </c>
      <c r="M48" s="541"/>
    </row>
    <row r="49" spans="1:13" s="178" customFormat="1" ht="24.75" customHeight="1">
      <c r="A49" s="175">
        <v>2120</v>
      </c>
      <c r="B49" s="265">
        <v>153</v>
      </c>
      <c r="C49" s="112">
        <v>153</v>
      </c>
      <c r="D49" s="25" t="s">
        <v>258</v>
      </c>
      <c r="E49" s="373" t="s">
        <v>548</v>
      </c>
      <c r="F49" s="292">
        <v>1</v>
      </c>
      <c r="G49" s="292">
        <v>1</v>
      </c>
      <c r="H49" s="292">
        <v>1</v>
      </c>
      <c r="I49" s="113">
        <v>1000000</v>
      </c>
      <c r="J49" s="113">
        <f t="shared" si="0"/>
        <v>0</v>
      </c>
      <c r="K49" s="113">
        <v>1000000</v>
      </c>
      <c r="L49" s="113">
        <f t="shared" si="1"/>
        <v>1000000</v>
      </c>
      <c r="M49" s="541"/>
    </row>
    <row r="50" spans="1:13" s="178" customFormat="1" ht="50.25" customHeight="1">
      <c r="A50" s="175">
        <v>2120</v>
      </c>
      <c r="B50" s="112" t="s">
        <v>687</v>
      </c>
      <c r="C50" s="112">
        <v>154</v>
      </c>
      <c r="D50" s="25" t="s">
        <v>743</v>
      </c>
      <c r="E50" s="373" t="s">
        <v>548</v>
      </c>
      <c r="F50" s="292">
        <v>1</v>
      </c>
      <c r="G50" s="292">
        <v>1</v>
      </c>
      <c r="H50" s="292">
        <v>1</v>
      </c>
      <c r="I50" s="113">
        <v>0</v>
      </c>
      <c r="J50" s="113">
        <f t="shared" si="0"/>
        <v>280124</v>
      </c>
      <c r="K50" s="113">
        <v>280124</v>
      </c>
      <c r="L50" s="113">
        <f t="shared" si="1"/>
        <v>280124</v>
      </c>
      <c r="M50" s="541"/>
    </row>
    <row r="51" spans="1:13" s="178" customFormat="1" ht="26.25" customHeight="1">
      <c r="A51" s="175">
        <v>2120</v>
      </c>
      <c r="B51" s="265">
        <v>155</v>
      </c>
      <c r="C51" s="112">
        <v>155</v>
      </c>
      <c r="D51" s="25" t="s">
        <v>40</v>
      </c>
      <c r="E51" s="373" t="s">
        <v>548</v>
      </c>
      <c r="F51" s="292">
        <v>1</v>
      </c>
      <c r="G51" s="292">
        <v>1</v>
      </c>
      <c r="H51" s="292">
        <v>1</v>
      </c>
      <c r="I51" s="113">
        <v>1004300</v>
      </c>
      <c r="J51" s="113">
        <f t="shared" si="0"/>
        <v>-55660</v>
      </c>
      <c r="K51" s="113">
        <v>948640</v>
      </c>
      <c r="L51" s="113">
        <f t="shared" si="1"/>
        <v>948640</v>
      </c>
      <c r="M51" s="541"/>
    </row>
    <row r="52" spans="1:13" s="295" customFormat="1" ht="17.25" customHeight="1">
      <c r="A52" s="292">
        <v>2120</v>
      </c>
      <c r="B52" s="265">
        <v>156</v>
      </c>
      <c r="C52" s="112">
        <v>156</v>
      </c>
      <c r="D52" s="25" t="s">
        <v>38</v>
      </c>
      <c r="E52" s="373" t="s">
        <v>550</v>
      </c>
      <c r="F52" s="292">
        <v>1</v>
      </c>
      <c r="G52" s="292">
        <v>1</v>
      </c>
      <c r="H52" s="292">
        <v>1</v>
      </c>
      <c r="I52" s="113">
        <v>352750</v>
      </c>
      <c r="J52" s="113">
        <f t="shared" si="0"/>
        <v>-19550</v>
      </c>
      <c r="K52" s="113">
        <v>333200</v>
      </c>
      <c r="L52" s="113">
        <f t="shared" si="1"/>
        <v>333200</v>
      </c>
      <c r="M52" s="541"/>
    </row>
    <row r="53" spans="1:13" s="178" customFormat="1" ht="24.75" customHeight="1">
      <c r="A53" s="175">
        <v>2120</v>
      </c>
      <c r="B53" s="265">
        <v>157</v>
      </c>
      <c r="C53" s="112">
        <v>157</v>
      </c>
      <c r="D53" s="25" t="s">
        <v>259</v>
      </c>
      <c r="E53" s="373" t="s">
        <v>548</v>
      </c>
      <c r="F53" s="292">
        <v>1</v>
      </c>
      <c r="G53" s="292">
        <v>1</v>
      </c>
      <c r="H53" s="292">
        <v>1</v>
      </c>
      <c r="I53" s="113">
        <v>350000</v>
      </c>
      <c r="J53" s="113">
        <f t="shared" si="0"/>
        <v>-130000</v>
      </c>
      <c r="K53" s="113">
        <v>220000</v>
      </c>
      <c r="L53" s="113">
        <f t="shared" si="1"/>
        <v>220000</v>
      </c>
      <c r="M53" s="541"/>
    </row>
    <row r="54" spans="1:13" s="178" customFormat="1" ht="43.5" customHeight="1">
      <c r="A54" s="175">
        <v>2120</v>
      </c>
      <c r="B54" s="265">
        <v>159</v>
      </c>
      <c r="C54" s="112">
        <v>159</v>
      </c>
      <c r="D54" s="25" t="s">
        <v>260</v>
      </c>
      <c r="E54" s="373" t="s">
        <v>548</v>
      </c>
      <c r="F54" s="292">
        <v>1</v>
      </c>
      <c r="G54" s="292">
        <v>1</v>
      </c>
      <c r="H54" s="292">
        <v>1</v>
      </c>
      <c r="I54" s="113">
        <v>9295100</v>
      </c>
      <c r="J54" s="113">
        <f t="shared" si="0"/>
        <v>-251340</v>
      </c>
      <c r="K54" s="113">
        <v>9043760</v>
      </c>
      <c r="L54" s="113">
        <f t="shared" si="1"/>
        <v>9043760</v>
      </c>
      <c r="M54" s="541"/>
    </row>
    <row r="55" spans="1:13" s="178" customFormat="1" ht="41.25" customHeight="1">
      <c r="A55" s="175">
        <v>2120</v>
      </c>
      <c r="B55" s="265">
        <v>161</v>
      </c>
      <c r="C55" s="112">
        <v>161</v>
      </c>
      <c r="D55" s="25" t="s">
        <v>261</v>
      </c>
      <c r="E55" s="373" t="s">
        <v>550</v>
      </c>
      <c r="F55" s="292">
        <v>1</v>
      </c>
      <c r="G55" s="292">
        <v>1</v>
      </c>
      <c r="H55" s="292">
        <v>1</v>
      </c>
      <c r="I55" s="113">
        <v>3264804</v>
      </c>
      <c r="J55" s="113">
        <f t="shared" si="0"/>
        <v>-88278</v>
      </c>
      <c r="K55" s="113">
        <v>3176526</v>
      </c>
      <c r="L55" s="113">
        <f t="shared" si="1"/>
        <v>3176526</v>
      </c>
      <c r="M55" s="541"/>
    </row>
    <row r="56" spans="1:13" s="178" customFormat="1" ht="41.25" customHeight="1">
      <c r="A56" s="175">
        <v>2115</v>
      </c>
      <c r="B56" s="265">
        <v>162</v>
      </c>
      <c r="C56" s="112">
        <v>162</v>
      </c>
      <c r="D56" s="25" t="s">
        <v>44</v>
      </c>
      <c r="E56" s="373" t="s">
        <v>549</v>
      </c>
      <c r="F56" s="292">
        <v>1</v>
      </c>
      <c r="G56" s="292">
        <v>1</v>
      </c>
      <c r="H56" s="292">
        <v>1</v>
      </c>
      <c r="I56" s="113">
        <v>340000</v>
      </c>
      <c r="J56" s="113">
        <f t="shared" si="0"/>
        <v>-40000</v>
      </c>
      <c r="K56" s="113">
        <v>300000</v>
      </c>
      <c r="L56" s="113">
        <f t="shared" si="1"/>
        <v>300000</v>
      </c>
      <c r="M56" s="541"/>
    </row>
    <row r="57" spans="1:13" s="178" customFormat="1" ht="20.25" customHeight="1">
      <c r="A57" s="175">
        <v>2115</v>
      </c>
      <c r="B57" s="265">
        <v>163</v>
      </c>
      <c r="C57" s="112">
        <v>163</v>
      </c>
      <c r="D57" s="25" t="s">
        <v>262</v>
      </c>
      <c r="E57" s="373" t="s">
        <v>549</v>
      </c>
      <c r="F57" s="292">
        <v>1</v>
      </c>
      <c r="G57" s="292">
        <v>1</v>
      </c>
      <c r="H57" s="292">
        <v>1</v>
      </c>
      <c r="I57" s="113">
        <v>300000</v>
      </c>
      <c r="J57" s="113">
        <f t="shared" si="0"/>
        <v>0</v>
      </c>
      <c r="K57" s="113">
        <v>300000</v>
      </c>
      <c r="L57" s="113">
        <f t="shared" si="1"/>
        <v>300000</v>
      </c>
      <c r="M57" s="541"/>
    </row>
    <row r="58" spans="1:13" s="178" customFormat="1" ht="25.5" customHeight="1">
      <c r="A58" s="175">
        <v>2120</v>
      </c>
      <c r="B58" s="265">
        <v>166</v>
      </c>
      <c r="C58" s="112">
        <v>166</v>
      </c>
      <c r="D58" s="25" t="s">
        <v>264</v>
      </c>
      <c r="E58" s="373" t="s">
        <v>548</v>
      </c>
      <c r="F58" s="292">
        <v>1</v>
      </c>
      <c r="G58" s="292">
        <v>1</v>
      </c>
      <c r="H58" s="292">
        <v>1</v>
      </c>
      <c r="I58" s="113">
        <v>240000</v>
      </c>
      <c r="J58" s="113">
        <f t="shared" si="0"/>
        <v>0</v>
      </c>
      <c r="K58" s="113">
        <v>240000</v>
      </c>
      <c r="L58" s="113">
        <f t="shared" si="1"/>
        <v>240000</v>
      </c>
      <c r="M58" s="541"/>
    </row>
    <row r="59" spans="1:13" s="178" customFormat="1" ht="22.5" customHeight="1">
      <c r="A59" s="175">
        <v>2115</v>
      </c>
      <c r="B59" s="265">
        <v>167</v>
      </c>
      <c r="C59" s="112">
        <v>167</v>
      </c>
      <c r="D59" s="25" t="s">
        <v>3</v>
      </c>
      <c r="E59" s="373" t="s">
        <v>549</v>
      </c>
      <c r="F59" s="292">
        <v>1</v>
      </c>
      <c r="G59" s="292">
        <v>1</v>
      </c>
      <c r="H59" s="292">
        <v>1</v>
      </c>
      <c r="I59" s="113">
        <v>336091</v>
      </c>
      <c r="J59" s="113">
        <f t="shared" si="0"/>
        <v>0</v>
      </c>
      <c r="K59" s="113">
        <v>336091</v>
      </c>
      <c r="L59" s="113">
        <f t="shared" si="1"/>
        <v>336091</v>
      </c>
      <c r="M59" s="541"/>
    </row>
    <row r="60" spans="1:13" s="178" customFormat="1" ht="31.5" customHeight="1">
      <c r="A60" s="175">
        <v>2115</v>
      </c>
      <c r="B60" s="265">
        <v>169</v>
      </c>
      <c r="C60" s="112">
        <v>169</v>
      </c>
      <c r="D60" s="25" t="s">
        <v>265</v>
      </c>
      <c r="E60" s="373" t="s">
        <v>549</v>
      </c>
      <c r="F60" s="292">
        <v>1</v>
      </c>
      <c r="G60" s="292">
        <v>1</v>
      </c>
      <c r="H60" s="292">
        <v>1</v>
      </c>
      <c r="I60" s="113">
        <v>100000</v>
      </c>
      <c r="J60" s="113">
        <f t="shared" si="0"/>
        <v>0</v>
      </c>
      <c r="K60" s="113">
        <v>100000</v>
      </c>
      <c r="L60" s="113">
        <f t="shared" si="1"/>
        <v>100000</v>
      </c>
      <c r="M60" s="541"/>
    </row>
    <row r="61" spans="1:13" s="178" customFormat="1" ht="31.5" customHeight="1">
      <c r="A61" s="175">
        <v>2115</v>
      </c>
      <c r="B61" s="265">
        <v>170</v>
      </c>
      <c r="C61" s="112">
        <v>170</v>
      </c>
      <c r="D61" s="25" t="s">
        <v>531</v>
      </c>
      <c r="E61" s="373" t="s">
        <v>549</v>
      </c>
      <c r="F61" s="292">
        <v>1</v>
      </c>
      <c r="G61" s="292">
        <v>1</v>
      </c>
      <c r="H61" s="292">
        <v>1</v>
      </c>
      <c r="I61" s="113">
        <v>201000</v>
      </c>
      <c r="J61" s="113">
        <f t="shared" si="0"/>
        <v>-3650</v>
      </c>
      <c r="K61" s="113">
        <v>197350</v>
      </c>
      <c r="L61" s="113">
        <f t="shared" si="1"/>
        <v>197350</v>
      </c>
      <c r="M61" s="541"/>
    </row>
    <row r="62" spans="1:13" s="178" customFormat="1" ht="22.5" customHeight="1">
      <c r="A62" s="175">
        <v>2115</v>
      </c>
      <c r="B62" s="265">
        <v>171</v>
      </c>
      <c r="C62" s="112">
        <v>171</v>
      </c>
      <c r="D62" s="25" t="s">
        <v>266</v>
      </c>
      <c r="E62" s="373" t="s">
        <v>549</v>
      </c>
      <c r="F62" s="292">
        <v>1</v>
      </c>
      <c r="G62" s="292">
        <v>1</v>
      </c>
      <c r="H62" s="292">
        <v>1</v>
      </c>
      <c r="I62" s="113">
        <v>1500000</v>
      </c>
      <c r="J62" s="113">
        <f t="shared" si="0"/>
        <v>-500000</v>
      </c>
      <c r="K62" s="113">
        <v>1000000</v>
      </c>
      <c r="L62" s="113">
        <f t="shared" si="1"/>
        <v>1000000</v>
      </c>
      <c r="M62" s="541"/>
    </row>
    <row r="63" spans="1:13" s="178" customFormat="1" ht="43.5" customHeight="1">
      <c r="A63" s="175">
        <v>2120</v>
      </c>
      <c r="B63" s="265">
        <v>172</v>
      </c>
      <c r="C63" s="112">
        <v>172</v>
      </c>
      <c r="D63" s="25" t="s">
        <v>532</v>
      </c>
      <c r="E63" s="373" t="s">
        <v>548</v>
      </c>
      <c r="F63" s="292">
        <v>1</v>
      </c>
      <c r="G63" s="292">
        <v>1</v>
      </c>
      <c r="H63" s="292">
        <v>1</v>
      </c>
      <c r="I63" s="113">
        <v>595763</v>
      </c>
      <c r="J63" s="113">
        <f t="shared" si="0"/>
        <v>0</v>
      </c>
      <c r="K63" s="113">
        <v>595763</v>
      </c>
      <c r="L63" s="113">
        <f t="shared" si="1"/>
        <v>595763</v>
      </c>
      <c r="M63" s="541"/>
    </row>
    <row r="64" spans="1:13" s="178" customFormat="1" ht="22.5" customHeight="1">
      <c r="A64" s="175">
        <v>2127</v>
      </c>
      <c r="B64" s="265">
        <v>173</v>
      </c>
      <c r="C64" s="112">
        <v>173</v>
      </c>
      <c r="D64" s="25" t="s">
        <v>267</v>
      </c>
      <c r="E64" s="373" t="s">
        <v>549</v>
      </c>
      <c r="F64" s="292">
        <v>1</v>
      </c>
      <c r="G64" s="292">
        <v>1</v>
      </c>
      <c r="H64" s="292">
        <v>1</v>
      </c>
      <c r="I64" s="113">
        <v>60000000</v>
      </c>
      <c r="J64" s="113">
        <f t="shared" si="0"/>
        <v>-10000000</v>
      </c>
      <c r="K64" s="113">
        <v>50000000</v>
      </c>
      <c r="L64" s="113">
        <f t="shared" si="1"/>
        <v>50000000</v>
      </c>
      <c r="M64" s="541"/>
    </row>
    <row r="65" spans="1:13" s="178" customFormat="1" ht="39" customHeight="1">
      <c r="A65" s="175">
        <v>2115</v>
      </c>
      <c r="B65" s="265">
        <v>176</v>
      </c>
      <c r="C65" s="112">
        <v>176</v>
      </c>
      <c r="D65" s="78" t="s">
        <v>535</v>
      </c>
      <c r="E65" s="373" t="s">
        <v>549</v>
      </c>
      <c r="F65" s="292">
        <v>1</v>
      </c>
      <c r="G65" s="292">
        <v>1</v>
      </c>
      <c r="H65" s="292">
        <v>1</v>
      </c>
      <c r="I65" s="113">
        <v>201000</v>
      </c>
      <c r="J65" s="113">
        <f t="shared" si="0"/>
        <v>-135217</v>
      </c>
      <c r="K65" s="113">
        <v>65783</v>
      </c>
      <c r="L65" s="113">
        <f t="shared" si="1"/>
        <v>65783</v>
      </c>
      <c r="M65" s="541"/>
    </row>
    <row r="66" spans="1:13" s="178" customFormat="1" ht="26.25" customHeight="1">
      <c r="A66" s="175">
        <v>2115</v>
      </c>
      <c r="B66" s="265">
        <v>177</v>
      </c>
      <c r="C66" s="112">
        <v>177</v>
      </c>
      <c r="D66" s="185" t="s">
        <v>268</v>
      </c>
      <c r="E66" s="373" t="s">
        <v>549</v>
      </c>
      <c r="F66" s="292">
        <v>1</v>
      </c>
      <c r="G66" s="292">
        <v>1</v>
      </c>
      <c r="H66" s="292">
        <v>1</v>
      </c>
      <c r="I66" s="113">
        <v>46750</v>
      </c>
      <c r="J66" s="113">
        <f t="shared" si="0"/>
        <v>-2338</v>
      </c>
      <c r="K66" s="113">
        <v>44412</v>
      </c>
      <c r="L66" s="113">
        <f t="shared" si="1"/>
        <v>44412</v>
      </c>
      <c r="M66" s="541"/>
    </row>
    <row r="67" spans="1:13" s="178" customFormat="1" ht="41.25" customHeight="1">
      <c r="A67" s="175">
        <v>2120</v>
      </c>
      <c r="B67" s="265">
        <v>178</v>
      </c>
      <c r="C67" s="112">
        <v>178</v>
      </c>
      <c r="D67" s="185" t="s">
        <v>536</v>
      </c>
      <c r="E67" s="373" t="s">
        <v>548</v>
      </c>
      <c r="F67" s="292">
        <v>1</v>
      </c>
      <c r="G67" s="292">
        <v>1</v>
      </c>
      <c r="H67" s="292">
        <v>1</v>
      </c>
      <c r="I67" s="113">
        <v>608948</v>
      </c>
      <c r="J67" s="113">
        <f t="shared" si="0"/>
        <v>-405966</v>
      </c>
      <c r="K67" s="113">
        <v>202982</v>
      </c>
      <c r="L67" s="113">
        <f t="shared" si="1"/>
        <v>202982</v>
      </c>
      <c r="M67" s="541"/>
    </row>
    <row r="68" spans="1:13" s="178" customFormat="1" ht="42.75" customHeight="1">
      <c r="A68" s="175">
        <v>2115</v>
      </c>
      <c r="B68" s="265">
        <v>179</v>
      </c>
      <c r="C68" s="112">
        <v>179</v>
      </c>
      <c r="D68" s="185" t="s">
        <v>269</v>
      </c>
      <c r="E68" s="373" t="s">
        <v>549</v>
      </c>
      <c r="F68" s="292">
        <v>1</v>
      </c>
      <c r="G68" s="292">
        <v>1</v>
      </c>
      <c r="H68" s="292">
        <v>1</v>
      </c>
      <c r="I68" s="113">
        <v>38250</v>
      </c>
      <c r="J68" s="113">
        <f t="shared" si="0"/>
        <v>-1913</v>
      </c>
      <c r="K68" s="113">
        <v>36337</v>
      </c>
      <c r="L68" s="113">
        <f t="shared" si="1"/>
        <v>36337</v>
      </c>
      <c r="M68" s="541"/>
    </row>
    <row r="69" spans="1:13" s="178" customFormat="1" ht="42" customHeight="1">
      <c r="A69" s="175">
        <v>2115</v>
      </c>
      <c r="B69" s="265">
        <v>180</v>
      </c>
      <c r="C69" s="112">
        <v>180</v>
      </c>
      <c r="D69" s="25" t="s">
        <v>270</v>
      </c>
      <c r="E69" s="373" t="s">
        <v>549</v>
      </c>
      <c r="F69" s="292">
        <v>1</v>
      </c>
      <c r="G69" s="292">
        <v>1</v>
      </c>
      <c r="H69" s="292">
        <v>1</v>
      </c>
      <c r="I69" s="113">
        <v>127500</v>
      </c>
      <c r="J69" s="113">
        <f t="shared" si="0"/>
        <v>-6375</v>
      </c>
      <c r="K69" s="113">
        <v>121125</v>
      </c>
      <c r="L69" s="113">
        <f t="shared" si="1"/>
        <v>121125</v>
      </c>
      <c r="M69" s="541"/>
    </row>
    <row r="70" spans="1:13" s="178" customFormat="1" ht="29.25" customHeight="1">
      <c r="A70" s="175">
        <v>2133</v>
      </c>
      <c r="B70" s="265">
        <v>181</v>
      </c>
      <c r="C70" s="112">
        <v>181</v>
      </c>
      <c r="D70" s="320" t="s">
        <v>679</v>
      </c>
      <c r="E70" s="373" t="s">
        <v>548</v>
      </c>
      <c r="F70" s="292">
        <v>1</v>
      </c>
      <c r="G70" s="292">
        <v>3</v>
      </c>
      <c r="H70" s="292">
        <v>2</v>
      </c>
      <c r="I70" s="113">
        <v>7930121</v>
      </c>
      <c r="J70" s="113">
        <f t="shared" si="0"/>
        <v>-3965060</v>
      </c>
      <c r="K70" s="528">
        <v>3965061</v>
      </c>
      <c r="L70" s="113">
        <f t="shared" si="1"/>
        <v>3965061</v>
      </c>
      <c r="M70" s="541"/>
    </row>
    <row r="71" spans="1:13" s="178" customFormat="1" ht="34.5" customHeight="1">
      <c r="A71" s="175">
        <v>2115</v>
      </c>
      <c r="B71" s="265">
        <v>183</v>
      </c>
      <c r="C71" s="112">
        <v>183</v>
      </c>
      <c r="D71" s="25" t="s">
        <v>271</v>
      </c>
      <c r="E71" s="373" t="s">
        <v>549</v>
      </c>
      <c r="F71" s="292">
        <v>1</v>
      </c>
      <c r="G71" s="292">
        <v>1</v>
      </c>
      <c r="H71" s="292">
        <v>1</v>
      </c>
      <c r="I71" s="113">
        <v>0</v>
      </c>
      <c r="J71" s="113">
        <f t="shared" si="0"/>
        <v>0</v>
      </c>
      <c r="K71" s="113">
        <v>0</v>
      </c>
      <c r="L71" s="113">
        <f t="shared" si="1"/>
        <v>0</v>
      </c>
      <c r="M71" s="541"/>
    </row>
    <row r="72" spans="1:13" s="178" customFormat="1" ht="21" customHeight="1">
      <c r="A72" s="175">
        <v>2115</v>
      </c>
      <c r="B72" s="265">
        <v>186</v>
      </c>
      <c r="C72" s="112">
        <v>186</v>
      </c>
      <c r="D72" s="185" t="s">
        <v>272</v>
      </c>
      <c r="E72" s="373" t="s">
        <v>549</v>
      </c>
      <c r="F72" s="292">
        <v>1</v>
      </c>
      <c r="G72" s="292">
        <v>1</v>
      </c>
      <c r="H72" s="292">
        <v>1</v>
      </c>
      <c r="I72" s="113">
        <v>80750</v>
      </c>
      <c r="J72" s="113">
        <f t="shared" si="0"/>
        <v>-4038</v>
      </c>
      <c r="K72" s="113">
        <v>76712</v>
      </c>
      <c r="L72" s="113">
        <f t="shared" si="1"/>
        <v>76712</v>
      </c>
      <c r="M72" s="541"/>
    </row>
    <row r="73" spans="1:13" s="178" customFormat="1" ht="45.75" customHeight="1">
      <c r="A73" s="175">
        <v>2115</v>
      </c>
      <c r="B73" s="265">
        <v>187</v>
      </c>
      <c r="C73" s="112">
        <v>187</v>
      </c>
      <c r="D73" s="185" t="s">
        <v>606</v>
      </c>
      <c r="E73" s="373" t="s">
        <v>549</v>
      </c>
      <c r="F73" s="292">
        <v>1</v>
      </c>
      <c r="G73" s="292">
        <v>1</v>
      </c>
      <c r="H73" s="292">
        <v>1</v>
      </c>
      <c r="I73" s="113">
        <v>1294259</v>
      </c>
      <c r="J73" s="113">
        <f t="shared" si="0"/>
        <v>-129259</v>
      </c>
      <c r="K73" s="113">
        <v>1165000</v>
      </c>
      <c r="L73" s="113">
        <f t="shared" si="1"/>
        <v>1165000</v>
      </c>
      <c r="M73" s="541"/>
    </row>
    <row r="74" spans="1:13" s="178" customFormat="1" ht="28.5" customHeight="1">
      <c r="A74" s="175">
        <v>2115</v>
      </c>
      <c r="B74" s="265">
        <v>188</v>
      </c>
      <c r="C74" s="112">
        <v>188</v>
      </c>
      <c r="D74" s="321" t="s">
        <v>479</v>
      </c>
      <c r="E74" s="373" t="s">
        <v>549</v>
      </c>
      <c r="F74" s="292">
        <v>1</v>
      </c>
      <c r="G74" s="292">
        <v>1</v>
      </c>
      <c r="H74" s="292">
        <v>1</v>
      </c>
      <c r="I74" s="113">
        <v>20000</v>
      </c>
      <c r="J74" s="113">
        <f t="shared" si="0"/>
        <v>130000</v>
      </c>
      <c r="K74" s="113">
        <v>150000</v>
      </c>
      <c r="L74" s="113">
        <f t="shared" si="1"/>
        <v>150000</v>
      </c>
      <c r="M74" s="541"/>
    </row>
    <row r="75" spans="1:13" s="178" customFormat="1" ht="22.5" customHeight="1">
      <c r="A75" s="175">
        <v>2115</v>
      </c>
      <c r="B75" s="265">
        <v>189</v>
      </c>
      <c r="C75" s="112">
        <v>189</v>
      </c>
      <c r="D75" s="185" t="s">
        <v>273</v>
      </c>
      <c r="E75" s="373" t="s">
        <v>549</v>
      </c>
      <c r="F75" s="292">
        <v>1</v>
      </c>
      <c r="G75" s="292">
        <v>1</v>
      </c>
      <c r="H75" s="292">
        <v>1</v>
      </c>
      <c r="I75" s="113">
        <v>200000</v>
      </c>
      <c r="J75" s="113">
        <f t="shared" si="0"/>
        <v>-10000</v>
      </c>
      <c r="K75" s="113">
        <v>190000</v>
      </c>
      <c r="L75" s="113">
        <f t="shared" si="1"/>
        <v>190000</v>
      </c>
      <c r="M75" s="541"/>
    </row>
    <row r="76" spans="1:13" s="178" customFormat="1" ht="21.75" customHeight="1">
      <c r="A76" s="175">
        <v>2115</v>
      </c>
      <c r="B76" s="265">
        <v>190</v>
      </c>
      <c r="C76" s="112">
        <v>190</v>
      </c>
      <c r="D76" s="185" t="s">
        <v>274</v>
      </c>
      <c r="E76" s="373" t="s">
        <v>549</v>
      </c>
      <c r="F76" s="292">
        <v>1</v>
      </c>
      <c r="G76" s="292">
        <v>1</v>
      </c>
      <c r="H76" s="292">
        <v>1</v>
      </c>
      <c r="I76" s="113">
        <v>35000</v>
      </c>
      <c r="J76" s="113">
        <f t="shared" si="0"/>
        <v>-1750</v>
      </c>
      <c r="K76" s="113">
        <v>33250</v>
      </c>
      <c r="L76" s="113">
        <f t="shared" si="1"/>
        <v>33250</v>
      </c>
      <c r="M76" s="541"/>
    </row>
    <row r="77" spans="1:13" s="178" customFormat="1" ht="18.75" customHeight="1">
      <c r="A77" s="175">
        <v>2115</v>
      </c>
      <c r="B77" s="265">
        <v>191</v>
      </c>
      <c r="C77" s="112">
        <v>191</v>
      </c>
      <c r="D77" s="321" t="s">
        <v>460</v>
      </c>
      <c r="E77" s="373" t="s">
        <v>549</v>
      </c>
      <c r="F77" s="292">
        <v>1</v>
      </c>
      <c r="G77" s="292">
        <v>1</v>
      </c>
      <c r="H77" s="292">
        <v>1</v>
      </c>
      <c r="I77" s="113">
        <v>5250000</v>
      </c>
      <c r="J77" s="113">
        <f t="shared" si="0"/>
        <v>-78442</v>
      </c>
      <c r="K77" s="113">
        <v>5171558</v>
      </c>
      <c r="L77" s="113">
        <f t="shared" si="1"/>
        <v>5171558</v>
      </c>
      <c r="M77" s="541"/>
    </row>
    <row r="78" spans="1:13" s="178" customFormat="1" ht="24.75" customHeight="1">
      <c r="A78" s="175">
        <v>2115</v>
      </c>
      <c r="B78" s="265">
        <v>192</v>
      </c>
      <c r="C78" s="112">
        <v>192</v>
      </c>
      <c r="D78" s="25" t="s">
        <v>275</v>
      </c>
      <c r="E78" s="373" t="s">
        <v>549</v>
      </c>
      <c r="F78" s="292">
        <v>1</v>
      </c>
      <c r="G78" s="292">
        <v>1</v>
      </c>
      <c r="H78" s="292">
        <v>1</v>
      </c>
      <c r="I78" s="113">
        <v>100000</v>
      </c>
      <c r="J78" s="113">
        <f t="shared" si="0"/>
        <v>0</v>
      </c>
      <c r="K78" s="113">
        <v>100000</v>
      </c>
      <c r="L78" s="113">
        <f t="shared" si="1"/>
        <v>100000</v>
      </c>
      <c r="M78" s="541"/>
    </row>
    <row r="79" spans="1:13" s="178" customFormat="1" ht="20.25" customHeight="1">
      <c r="A79" s="175">
        <v>2115</v>
      </c>
      <c r="B79" s="265">
        <v>193</v>
      </c>
      <c r="C79" s="112">
        <v>193</v>
      </c>
      <c r="D79" s="185" t="s">
        <v>276</v>
      </c>
      <c r="E79" s="373" t="s">
        <v>549</v>
      </c>
      <c r="F79" s="292">
        <v>1</v>
      </c>
      <c r="G79" s="292">
        <v>1</v>
      </c>
      <c r="H79" s="292">
        <v>1</v>
      </c>
      <c r="I79" s="113">
        <v>170000</v>
      </c>
      <c r="J79" s="113">
        <f aca="true" t="shared" si="2" ref="J79:J95">K79-I79</f>
        <v>-8500</v>
      </c>
      <c r="K79" s="113">
        <v>161500</v>
      </c>
      <c r="L79" s="113">
        <f aca="true" t="shared" si="3" ref="L79:L95">K79</f>
        <v>161500</v>
      </c>
      <c r="M79" s="541"/>
    </row>
    <row r="80" spans="1:13" s="178" customFormat="1" ht="28.5" customHeight="1">
      <c r="A80" s="175">
        <v>2115</v>
      </c>
      <c r="B80" s="265">
        <v>194</v>
      </c>
      <c r="C80" s="112">
        <v>194</v>
      </c>
      <c r="D80" s="185" t="s">
        <v>277</v>
      </c>
      <c r="E80" s="373" t="s">
        <v>549</v>
      </c>
      <c r="F80" s="292">
        <v>1</v>
      </c>
      <c r="G80" s="292">
        <v>1</v>
      </c>
      <c r="H80" s="292">
        <v>1</v>
      </c>
      <c r="I80" s="113">
        <v>89360</v>
      </c>
      <c r="J80" s="113">
        <f t="shared" si="2"/>
        <v>-9164</v>
      </c>
      <c r="K80" s="113">
        <v>80196</v>
      </c>
      <c r="L80" s="113">
        <f t="shared" si="3"/>
        <v>80196</v>
      </c>
      <c r="M80" s="541"/>
    </row>
    <row r="81" spans="1:13" s="178" customFormat="1" ht="23.25" customHeight="1">
      <c r="A81" s="175">
        <v>2115</v>
      </c>
      <c r="B81" s="265">
        <v>195</v>
      </c>
      <c r="C81" s="112">
        <v>195</v>
      </c>
      <c r="D81" s="185" t="s">
        <v>278</v>
      </c>
      <c r="E81" s="373" t="s">
        <v>549</v>
      </c>
      <c r="F81" s="292">
        <v>1</v>
      </c>
      <c r="G81" s="292">
        <v>1</v>
      </c>
      <c r="H81" s="292">
        <v>1</v>
      </c>
      <c r="I81" s="113">
        <v>4920000</v>
      </c>
      <c r="J81" s="113">
        <f t="shared" si="2"/>
        <v>-940477</v>
      </c>
      <c r="K81" s="113">
        <v>3979523</v>
      </c>
      <c r="L81" s="113">
        <f t="shared" si="3"/>
        <v>3979523</v>
      </c>
      <c r="M81" s="541"/>
    </row>
    <row r="82" spans="1:13" s="178" customFormat="1" ht="27" customHeight="1">
      <c r="A82" s="175">
        <v>2115</v>
      </c>
      <c r="B82" s="265">
        <v>197</v>
      </c>
      <c r="C82" s="112">
        <v>197</v>
      </c>
      <c r="D82" s="25" t="s">
        <v>37</v>
      </c>
      <c r="E82" s="373" t="s">
        <v>549</v>
      </c>
      <c r="F82" s="292">
        <v>1</v>
      </c>
      <c r="G82" s="292">
        <v>1</v>
      </c>
      <c r="H82" s="292">
        <v>1</v>
      </c>
      <c r="I82" s="113">
        <f>90000+80000</f>
        <v>170000</v>
      </c>
      <c r="J82" s="113">
        <f t="shared" si="2"/>
        <v>0</v>
      </c>
      <c r="K82" s="113">
        <v>170000</v>
      </c>
      <c r="L82" s="113">
        <f t="shared" si="3"/>
        <v>170000</v>
      </c>
      <c r="M82" s="541"/>
    </row>
    <row r="83" spans="1:13" s="178" customFormat="1" ht="54" customHeight="1">
      <c r="A83" s="175">
        <v>2115</v>
      </c>
      <c r="B83" s="265">
        <v>198</v>
      </c>
      <c r="C83" s="112">
        <v>198</v>
      </c>
      <c r="D83" s="185" t="s">
        <v>279</v>
      </c>
      <c r="E83" s="373" t="s">
        <v>549</v>
      </c>
      <c r="F83" s="292">
        <v>1</v>
      </c>
      <c r="G83" s="292">
        <v>1</v>
      </c>
      <c r="H83" s="292">
        <v>1</v>
      </c>
      <c r="I83" s="113">
        <v>2412000</v>
      </c>
      <c r="J83" s="113">
        <f t="shared" si="2"/>
        <v>-120600</v>
      </c>
      <c r="K83" s="113">
        <v>2291400</v>
      </c>
      <c r="L83" s="113">
        <f t="shared" si="3"/>
        <v>2291400</v>
      </c>
      <c r="M83" s="541"/>
    </row>
    <row r="84" spans="1:13" s="178" customFormat="1" ht="30.75" customHeight="1">
      <c r="A84" s="175">
        <v>2115</v>
      </c>
      <c r="B84" s="265">
        <v>199</v>
      </c>
      <c r="C84" s="112">
        <v>199</v>
      </c>
      <c r="D84" s="185" t="s">
        <v>280</v>
      </c>
      <c r="E84" s="373" t="s">
        <v>549</v>
      </c>
      <c r="F84" s="292">
        <v>1</v>
      </c>
      <c r="G84" s="292">
        <v>1</v>
      </c>
      <c r="H84" s="292">
        <v>1</v>
      </c>
      <c r="I84" s="113">
        <v>4010000</v>
      </c>
      <c r="J84" s="113">
        <f t="shared" si="2"/>
        <v>-47394</v>
      </c>
      <c r="K84" s="113">
        <v>3962606</v>
      </c>
      <c r="L84" s="113">
        <f t="shared" si="3"/>
        <v>3962606</v>
      </c>
      <c r="M84" s="541"/>
    </row>
    <row r="85" spans="1:13" s="178" customFormat="1" ht="15" customHeight="1">
      <c r="A85" s="175">
        <v>2115</v>
      </c>
      <c r="B85" s="265">
        <v>200</v>
      </c>
      <c r="C85" s="112">
        <v>200</v>
      </c>
      <c r="D85" s="185" t="s">
        <v>581</v>
      </c>
      <c r="E85" s="373" t="s">
        <v>549</v>
      </c>
      <c r="F85" s="292">
        <v>1</v>
      </c>
      <c r="G85" s="292">
        <v>1</v>
      </c>
      <c r="H85" s="292">
        <v>1</v>
      </c>
      <c r="I85" s="113">
        <v>118776</v>
      </c>
      <c r="J85" s="113">
        <f t="shared" si="2"/>
        <v>-356</v>
      </c>
      <c r="K85" s="113">
        <v>118420</v>
      </c>
      <c r="L85" s="113">
        <f t="shared" si="3"/>
        <v>118420</v>
      </c>
      <c r="M85" s="541"/>
    </row>
    <row r="86" spans="1:13" s="178" customFormat="1" ht="15" customHeight="1">
      <c r="A86" s="175">
        <v>2115</v>
      </c>
      <c r="B86" s="265">
        <v>201</v>
      </c>
      <c r="C86" s="112">
        <v>201</v>
      </c>
      <c r="D86" s="185" t="s">
        <v>281</v>
      </c>
      <c r="E86" s="373" t="s">
        <v>549</v>
      </c>
      <c r="F86" s="292">
        <v>1</v>
      </c>
      <c r="G86" s="292">
        <v>1</v>
      </c>
      <c r="H86" s="292">
        <v>1</v>
      </c>
      <c r="I86" s="113">
        <v>991791</v>
      </c>
      <c r="J86" s="113">
        <f t="shared" si="2"/>
        <v>20000</v>
      </c>
      <c r="K86" s="113">
        <v>1011791</v>
      </c>
      <c r="L86" s="113">
        <f t="shared" si="3"/>
        <v>1011791</v>
      </c>
      <c r="M86" s="541"/>
    </row>
    <row r="87" spans="1:13" s="178" customFormat="1" ht="15" customHeight="1">
      <c r="A87" s="175">
        <v>2115</v>
      </c>
      <c r="B87" s="265">
        <v>207</v>
      </c>
      <c r="C87" s="112">
        <v>207</v>
      </c>
      <c r="D87" s="185" t="s">
        <v>582</v>
      </c>
      <c r="E87" s="373" t="s">
        <v>549</v>
      </c>
      <c r="F87" s="292">
        <v>1</v>
      </c>
      <c r="G87" s="292">
        <v>1</v>
      </c>
      <c r="H87" s="292">
        <v>1</v>
      </c>
      <c r="I87" s="113">
        <v>256107</v>
      </c>
      <c r="J87" s="113">
        <f t="shared" si="2"/>
        <v>-10</v>
      </c>
      <c r="K87" s="113">
        <v>256097</v>
      </c>
      <c r="L87" s="113">
        <f t="shared" si="3"/>
        <v>256097</v>
      </c>
      <c r="M87" s="541"/>
    </row>
    <row r="88" spans="1:13" s="178" customFormat="1" ht="23.25" customHeight="1">
      <c r="A88" s="175">
        <v>2115</v>
      </c>
      <c r="B88" s="265">
        <v>209</v>
      </c>
      <c r="C88" s="112">
        <v>209</v>
      </c>
      <c r="D88" s="25" t="s">
        <v>282</v>
      </c>
      <c r="E88" s="373" t="s">
        <v>549</v>
      </c>
      <c r="F88" s="292">
        <v>1</v>
      </c>
      <c r="G88" s="292">
        <v>1</v>
      </c>
      <c r="H88" s="292">
        <v>1</v>
      </c>
      <c r="I88" s="113">
        <v>20000</v>
      </c>
      <c r="J88" s="113">
        <f t="shared" si="2"/>
        <v>0</v>
      </c>
      <c r="K88" s="113">
        <v>20000</v>
      </c>
      <c r="L88" s="113">
        <f t="shared" si="3"/>
        <v>20000</v>
      </c>
      <c r="M88" s="541"/>
    </row>
    <row r="89" spans="1:13" s="178" customFormat="1" ht="29.25" customHeight="1">
      <c r="A89" s="175">
        <v>2120</v>
      </c>
      <c r="B89" s="265">
        <v>211</v>
      </c>
      <c r="C89" s="112">
        <v>211</v>
      </c>
      <c r="D89" s="78" t="s">
        <v>524</v>
      </c>
      <c r="E89" s="373" t="s">
        <v>548</v>
      </c>
      <c r="F89" s="292">
        <v>1</v>
      </c>
      <c r="G89" s="292">
        <v>1</v>
      </c>
      <c r="H89" s="292">
        <v>1</v>
      </c>
      <c r="I89" s="113">
        <v>738416</v>
      </c>
      <c r="J89" s="113">
        <f t="shared" si="2"/>
        <v>0</v>
      </c>
      <c r="K89" s="113">
        <v>738416</v>
      </c>
      <c r="L89" s="113">
        <f t="shared" si="3"/>
        <v>738416</v>
      </c>
      <c r="M89" s="541"/>
    </row>
    <row r="90" spans="1:13" s="178" customFormat="1" ht="31.5" customHeight="1">
      <c r="A90" s="175">
        <v>2115</v>
      </c>
      <c r="B90" s="265">
        <v>212</v>
      </c>
      <c r="C90" s="112">
        <v>212</v>
      </c>
      <c r="D90" s="78" t="s">
        <v>525</v>
      </c>
      <c r="E90" s="373" t="s">
        <v>549</v>
      </c>
      <c r="F90" s="292">
        <v>1</v>
      </c>
      <c r="G90" s="292">
        <v>1</v>
      </c>
      <c r="H90" s="292">
        <v>1</v>
      </c>
      <c r="I90" s="113">
        <v>585442</v>
      </c>
      <c r="J90" s="113">
        <f t="shared" si="2"/>
        <v>-5100</v>
      </c>
      <c r="K90" s="113">
        <v>580342</v>
      </c>
      <c r="L90" s="113">
        <f t="shared" si="3"/>
        <v>580342</v>
      </c>
      <c r="M90" s="541"/>
    </row>
    <row r="91" spans="1:13" s="178" customFormat="1" ht="40.5" customHeight="1">
      <c r="A91" s="175">
        <v>2115</v>
      </c>
      <c r="B91" s="265">
        <v>213</v>
      </c>
      <c r="C91" s="112">
        <v>213</v>
      </c>
      <c r="D91" s="25" t="s">
        <v>283</v>
      </c>
      <c r="E91" s="373" t="s">
        <v>549</v>
      </c>
      <c r="F91" s="292">
        <v>1</v>
      </c>
      <c r="G91" s="292">
        <v>1</v>
      </c>
      <c r="H91" s="292">
        <v>1</v>
      </c>
      <c r="I91" s="113">
        <v>4356468</v>
      </c>
      <c r="J91" s="113">
        <f t="shared" si="2"/>
        <v>-217823</v>
      </c>
      <c r="K91" s="113">
        <v>4138645</v>
      </c>
      <c r="L91" s="113">
        <f t="shared" si="3"/>
        <v>4138645</v>
      </c>
      <c r="M91" s="541"/>
    </row>
    <row r="92" spans="1:13" s="178" customFormat="1" ht="30" customHeight="1">
      <c r="A92" s="175">
        <v>2115</v>
      </c>
      <c r="B92" s="330">
        <v>216</v>
      </c>
      <c r="C92" s="293">
        <v>216</v>
      </c>
      <c r="D92" s="294" t="s">
        <v>478</v>
      </c>
      <c r="E92" s="373" t="s">
        <v>549</v>
      </c>
      <c r="F92" s="292">
        <v>1</v>
      </c>
      <c r="G92" s="292">
        <v>1</v>
      </c>
      <c r="H92" s="292">
        <v>1</v>
      </c>
      <c r="I92" s="113">
        <v>0</v>
      </c>
      <c r="J92" s="113">
        <f t="shared" si="2"/>
        <v>0</v>
      </c>
      <c r="K92" s="113">
        <v>0</v>
      </c>
      <c r="L92" s="113">
        <f t="shared" si="3"/>
        <v>0</v>
      </c>
      <c r="M92" s="541"/>
    </row>
    <row r="93" spans="1:13" s="178" customFormat="1" ht="33" customHeight="1">
      <c r="A93" s="175">
        <v>2120</v>
      </c>
      <c r="B93" s="265">
        <v>217</v>
      </c>
      <c r="C93" s="112">
        <v>217</v>
      </c>
      <c r="D93" s="25" t="s">
        <v>284</v>
      </c>
      <c r="E93" s="373" t="s">
        <v>549</v>
      </c>
      <c r="F93" s="292">
        <v>1</v>
      </c>
      <c r="G93" s="292">
        <v>1</v>
      </c>
      <c r="H93" s="292">
        <v>1</v>
      </c>
      <c r="I93" s="113">
        <v>150000</v>
      </c>
      <c r="J93" s="113">
        <f t="shared" si="2"/>
        <v>0</v>
      </c>
      <c r="K93" s="113">
        <v>150000</v>
      </c>
      <c r="L93" s="113">
        <f t="shared" si="3"/>
        <v>150000</v>
      </c>
      <c r="M93" s="541"/>
    </row>
    <row r="94" spans="1:13" s="178" customFormat="1" ht="20.25" customHeight="1">
      <c r="A94" s="175">
        <v>2115</v>
      </c>
      <c r="B94" s="265">
        <v>219</v>
      </c>
      <c r="C94" s="112">
        <v>219</v>
      </c>
      <c r="D94" s="25" t="s">
        <v>285</v>
      </c>
      <c r="E94" s="373" t="s">
        <v>549</v>
      </c>
      <c r="F94" s="292">
        <v>1</v>
      </c>
      <c r="G94" s="292">
        <v>1</v>
      </c>
      <c r="H94" s="292">
        <v>1</v>
      </c>
      <c r="I94" s="113">
        <v>1131000</v>
      </c>
      <c r="J94" s="113">
        <f t="shared" si="2"/>
        <v>-56550</v>
      </c>
      <c r="K94" s="113">
        <v>1074450</v>
      </c>
      <c r="L94" s="113">
        <f t="shared" si="3"/>
        <v>1074450</v>
      </c>
      <c r="M94" s="541"/>
    </row>
    <row r="95" spans="1:13" s="178" customFormat="1" ht="23.25" customHeight="1">
      <c r="A95" s="175">
        <v>2115</v>
      </c>
      <c r="B95" s="265">
        <v>221</v>
      </c>
      <c r="C95" s="112">
        <v>221</v>
      </c>
      <c r="D95" s="25" t="s">
        <v>286</v>
      </c>
      <c r="E95" s="373" t="s">
        <v>549</v>
      </c>
      <c r="F95" s="292">
        <v>1</v>
      </c>
      <c r="G95" s="292">
        <v>1</v>
      </c>
      <c r="H95" s="292">
        <v>1</v>
      </c>
      <c r="I95" s="113">
        <v>40640</v>
      </c>
      <c r="J95" s="113">
        <f t="shared" si="2"/>
        <v>-2336</v>
      </c>
      <c r="K95" s="113">
        <v>38304</v>
      </c>
      <c r="L95" s="113">
        <f t="shared" si="3"/>
        <v>38304</v>
      </c>
      <c r="M95" s="541"/>
    </row>
    <row r="96" spans="1:13" s="178" customFormat="1" ht="16.5" customHeight="1">
      <c r="A96" s="177"/>
      <c r="B96" s="521"/>
      <c r="C96" s="119"/>
      <c r="D96" s="88" t="s">
        <v>287</v>
      </c>
      <c r="E96" s="374"/>
      <c r="F96" s="375"/>
      <c r="G96" s="375"/>
      <c r="H96" s="118"/>
      <c r="I96" s="97">
        <f>SUM(I97:I116)</f>
        <v>14277030</v>
      </c>
      <c r="J96" s="97">
        <f>SUM(J97:J116)</f>
        <v>66105724</v>
      </c>
      <c r="K96" s="97">
        <f>SUM(K97:K116)</f>
        <v>80382754</v>
      </c>
      <c r="L96" s="97">
        <f>SUM(L97:L116)</f>
        <v>80382754</v>
      </c>
      <c r="M96" s="541"/>
    </row>
    <row r="97" spans="1:13" s="178" customFormat="1" ht="25.5" customHeight="1">
      <c r="A97" s="175">
        <v>2124</v>
      </c>
      <c r="B97" s="265">
        <v>119</v>
      </c>
      <c r="C97" s="112">
        <v>119</v>
      </c>
      <c r="D97" s="25" t="s">
        <v>288</v>
      </c>
      <c r="E97" s="373" t="s">
        <v>551</v>
      </c>
      <c r="F97" s="313">
        <v>1</v>
      </c>
      <c r="G97" s="313">
        <v>3</v>
      </c>
      <c r="H97" s="313">
        <v>4</v>
      </c>
      <c r="I97" s="113">
        <v>927849</v>
      </c>
      <c r="J97" s="113">
        <f aca="true" t="shared" si="4" ref="J97:J113">K97-I97</f>
        <v>-26016</v>
      </c>
      <c r="K97" s="113">
        <v>901833</v>
      </c>
      <c r="L97" s="113">
        <f aca="true" t="shared" si="5" ref="L97:L113">K97</f>
        <v>901833</v>
      </c>
      <c r="M97" s="541"/>
    </row>
    <row r="98" spans="1:13" s="178" customFormat="1" ht="20.25" customHeight="1">
      <c r="A98" s="175">
        <v>2124</v>
      </c>
      <c r="B98" s="265">
        <v>182</v>
      </c>
      <c r="C98" s="112">
        <v>182</v>
      </c>
      <c r="D98" s="78" t="s">
        <v>522</v>
      </c>
      <c r="E98" s="373" t="s">
        <v>551</v>
      </c>
      <c r="F98" s="313">
        <v>1</v>
      </c>
      <c r="G98" s="313">
        <v>3</v>
      </c>
      <c r="H98" s="313">
        <v>4</v>
      </c>
      <c r="I98" s="113">
        <v>371140</v>
      </c>
      <c r="J98" s="113">
        <f t="shared" si="4"/>
        <v>-89490</v>
      </c>
      <c r="K98" s="113">
        <v>281650</v>
      </c>
      <c r="L98" s="113">
        <f t="shared" si="5"/>
        <v>281650</v>
      </c>
      <c r="M98" s="541"/>
    </row>
    <row r="99" spans="1:13" s="178" customFormat="1" ht="28.5" customHeight="1">
      <c r="A99" s="175">
        <v>2120</v>
      </c>
      <c r="B99" s="265">
        <v>184</v>
      </c>
      <c r="C99" s="112">
        <v>184</v>
      </c>
      <c r="D99" s="185" t="s">
        <v>289</v>
      </c>
      <c r="E99" s="373" t="s">
        <v>551</v>
      </c>
      <c r="F99" s="292">
        <v>1</v>
      </c>
      <c r="G99" s="292">
        <v>1</v>
      </c>
      <c r="H99" s="292">
        <v>1</v>
      </c>
      <c r="I99" s="113">
        <v>850000</v>
      </c>
      <c r="J99" s="113">
        <f t="shared" si="4"/>
        <v>-42500</v>
      </c>
      <c r="K99" s="113">
        <v>807500</v>
      </c>
      <c r="L99" s="113">
        <f t="shared" si="5"/>
        <v>807500</v>
      </c>
      <c r="M99" s="541"/>
    </row>
    <row r="100" spans="1:13" s="178" customFormat="1" ht="52.5" customHeight="1">
      <c r="A100" s="175">
        <v>2122</v>
      </c>
      <c r="B100" s="265">
        <v>208</v>
      </c>
      <c r="C100" s="112">
        <v>208</v>
      </c>
      <c r="D100" s="25" t="s">
        <v>518</v>
      </c>
      <c r="E100" s="373" t="s">
        <v>551</v>
      </c>
      <c r="F100" s="292">
        <v>1</v>
      </c>
      <c r="G100" s="292">
        <v>1</v>
      </c>
      <c r="H100" s="292">
        <v>1</v>
      </c>
      <c r="I100" s="113">
        <v>1391773</v>
      </c>
      <c r="J100" s="113">
        <f t="shared" si="4"/>
        <v>-1391773</v>
      </c>
      <c r="K100" s="113">
        <v>0</v>
      </c>
      <c r="L100" s="113">
        <f t="shared" si="5"/>
        <v>0</v>
      </c>
      <c r="M100" s="541"/>
    </row>
    <row r="101" spans="1:13" s="178" customFormat="1" ht="28.5" customHeight="1">
      <c r="A101" s="175">
        <v>2121</v>
      </c>
      <c r="B101" s="265">
        <v>210</v>
      </c>
      <c r="C101" s="112">
        <v>210</v>
      </c>
      <c r="D101" s="25" t="s">
        <v>290</v>
      </c>
      <c r="E101" s="373" t="s">
        <v>551</v>
      </c>
      <c r="F101" s="292">
        <v>1</v>
      </c>
      <c r="G101" s="292">
        <v>1</v>
      </c>
      <c r="H101" s="292">
        <v>1</v>
      </c>
      <c r="I101" s="113">
        <v>0</v>
      </c>
      <c r="J101" s="113">
        <f t="shared" si="4"/>
        <v>0</v>
      </c>
      <c r="K101" s="113">
        <v>0</v>
      </c>
      <c r="L101" s="113">
        <f t="shared" si="5"/>
        <v>0</v>
      </c>
      <c r="M101" s="541"/>
    </row>
    <row r="102" spans="1:13" s="178" customFormat="1" ht="52.5" customHeight="1">
      <c r="A102" s="175">
        <v>2098</v>
      </c>
      <c r="B102" s="112" t="s">
        <v>687</v>
      </c>
      <c r="C102" s="112">
        <v>215</v>
      </c>
      <c r="D102" s="276" t="s">
        <v>724</v>
      </c>
      <c r="E102" s="373" t="s">
        <v>551</v>
      </c>
      <c r="F102" s="292">
        <v>1</v>
      </c>
      <c r="G102" s="292">
        <v>1</v>
      </c>
      <c r="H102" s="292">
        <v>1</v>
      </c>
      <c r="I102" s="113">
        <v>0</v>
      </c>
      <c r="J102" s="113">
        <f>K102-I102</f>
        <v>3000000</v>
      </c>
      <c r="K102" s="113">
        <v>3000000</v>
      </c>
      <c r="L102" s="113">
        <f>K102</f>
        <v>3000000</v>
      </c>
      <c r="M102" s="541"/>
    </row>
    <row r="103" spans="1:13" s="178" customFormat="1" ht="25.5" customHeight="1">
      <c r="A103" s="175">
        <v>2115</v>
      </c>
      <c r="B103" s="265">
        <v>222</v>
      </c>
      <c r="C103" s="593" t="s">
        <v>263</v>
      </c>
      <c r="D103" s="25" t="s">
        <v>291</v>
      </c>
      <c r="E103" s="373" t="s">
        <v>551</v>
      </c>
      <c r="F103" s="292">
        <v>1</v>
      </c>
      <c r="G103" s="292">
        <v>1</v>
      </c>
      <c r="H103" s="292">
        <v>1</v>
      </c>
      <c r="I103" s="113">
        <v>0</v>
      </c>
      <c r="J103" s="113">
        <f t="shared" si="4"/>
        <v>0</v>
      </c>
      <c r="K103" s="113">
        <v>0</v>
      </c>
      <c r="L103" s="113">
        <f t="shared" si="5"/>
        <v>0</v>
      </c>
      <c r="M103" s="541"/>
    </row>
    <row r="104" spans="1:13" s="176" customFormat="1" ht="30.75" customHeight="1">
      <c r="A104" s="175">
        <v>2120</v>
      </c>
      <c r="B104" s="265">
        <v>223</v>
      </c>
      <c r="C104" s="112">
        <v>223</v>
      </c>
      <c r="D104" s="25" t="s">
        <v>292</v>
      </c>
      <c r="E104" s="373" t="s">
        <v>551</v>
      </c>
      <c r="F104" s="292">
        <v>1</v>
      </c>
      <c r="G104" s="292">
        <v>1</v>
      </c>
      <c r="H104" s="292">
        <v>1</v>
      </c>
      <c r="I104" s="113">
        <v>105620</v>
      </c>
      <c r="J104" s="113">
        <f t="shared" si="4"/>
        <v>-5280</v>
      </c>
      <c r="K104" s="113">
        <v>100340</v>
      </c>
      <c r="L104" s="113">
        <f t="shared" si="5"/>
        <v>100340</v>
      </c>
      <c r="M104" s="541"/>
    </row>
    <row r="105" spans="1:13" s="178" customFormat="1" ht="36" customHeight="1">
      <c r="A105" s="175">
        <v>2780</v>
      </c>
      <c r="B105" s="265">
        <v>224</v>
      </c>
      <c r="C105" s="112">
        <v>224</v>
      </c>
      <c r="D105" s="25" t="s">
        <v>293</v>
      </c>
      <c r="E105" s="373" t="s">
        <v>551</v>
      </c>
      <c r="F105" s="292">
        <v>1</v>
      </c>
      <c r="G105" s="292">
        <v>6</v>
      </c>
      <c r="H105" s="292">
        <v>1</v>
      </c>
      <c r="I105" s="113">
        <v>8338145</v>
      </c>
      <c r="J105" s="113">
        <f t="shared" si="4"/>
        <v>49688825</v>
      </c>
      <c r="K105" s="113">
        <v>58026970</v>
      </c>
      <c r="L105" s="113">
        <f t="shared" si="5"/>
        <v>58026970</v>
      </c>
      <c r="M105" s="541"/>
    </row>
    <row r="106" spans="1:13" s="178" customFormat="1" ht="20.25" customHeight="1">
      <c r="A106" s="175">
        <v>2120</v>
      </c>
      <c r="B106" s="265">
        <v>225</v>
      </c>
      <c r="C106" s="112">
        <v>225</v>
      </c>
      <c r="D106" s="25" t="s">
        <v>294</v>
      </c>
      <c r="E106" s="373" t="s">
        <v>551</v>
      </c>
      <c r="F106" s="292">
        <v>1</v>
      </c>
      <c r="G106" s="292">
        <v>1</v>
      </c>
      <c r="H106" s="292">
        <v>1</v>
      </c>
      <c r="I106" s="113">
        <v>5170</v>
      </c>
      <c r="J106" s="113">
        <f t="shared" si="4"/>
        <v>-250</v>
      </c>
      <c r="K106" s="113">
        <v>4920</v>
      </c>
      <c r="L106" s="113">
        <f t="shared" si="5"/>
        <v>4920</v>
      </c>
      <c r="M106" s="541"/>
    </row>
    <row r="107" spans="1:13" s="178" customFormat="1" ht="24.75" customHeight="1">
      <c r="A107" s="175">
        <v>2120</v>
      </c>
      <c r="B107" s="265">
        <v>226</v>
      </c>
      <c r="C107" s="112">
        <v>226</v>
      </c>
      <c r="D107" s="25" t="s">
        <v>295</v>
      </c>
      <c r="E107" s="373" t="s">
        <v>551</v>
      </c>
      <c r="F107" s="292">
        <v>1</v>
      </c>
      <c r="G107" s="292">
        <v>1</v>
      </c>
      <c r="H107" s="292">
        <v>1</v>
      </c>
      <c r="I107" s="113">
        <v>5610</v>
      </c>
      <c r="J107" s="113">
        <f t="shared" si="4"/>
        <v>-270</v>
      </c>
      <c r="K107" s="113">
        <v>5340</v>
      </c>
      <c r="L107" s="113">
        <f t="shared" si="5"/>
        <v>5340</v>
      </c>
      <c r="M107" s="541"/>
    </row>
    <row r="108" spans="1:13" s="178" customFormat="1" ht="38.25" customHeight="1">
      <c r="A108" s="175">
        <v>2120</v>
      </c>
      <c r="B108" s="265">
        <v>229</v>
      </c>
      <c r="C108" s="112">
        <v>229</v>
      </c>
      <c r="D108" s="25" t="s">
        <v>296</v>
      </c>
      <c r="E108" s="373" t="s">
        <v>551</v>
      </c>
      <c r="F108" s="292">
        <v>1</v>
      </c>
      <c r="G108" s="292">
        <v>1</v>
      </c>
      <c r="H108" s="292">
        <v>1</v>
      </c>
      <c r="I108" s="113">
        <v>39950</v>
      </c>
      <c r="J108" s="113">
        <f t="shared" si="4"/>
        <v>-1998</v>
      </c>
      <c r="K108" s="113">
        <v>37952</v>
      </c>
      <c r="L108" s="113">
        <f t="shared" si="5"/>
        <v>37952</v>
      </c>
      <c r="M108" s="541"/>
    </row>
    <row r="109" spans="1:13" s="178" customFormat="1" ht="32.25" customHeight="1">
      <c r="A109" s="175">
        <v>2120</v>
      </c>
      <c r="B109" s="265">
        <v>230</v>
      </c>
      <c r="C109" s="112">
        <v>230</v>
      </c>
      <c r="D109" s="25" t="s">
        <v>599</v>
      </c>
      <c r="E109" s="373" t="s">
        <v>551</v>
      </c>
      <c r="F109" s="292">
        <v>1</v>
      </c>
      <c r="G109" s="292">
        <v>1</v>
      </c>
      <c r="H109" s="292">
        <v>1</v>
      </c>
      <c r="I109" s="113">
        <v>850000</v>
      </c>
      <c r="J109" s="113">
        <f t="shared" si="4"/>
        <v>0</v>
      </c>
      <c r="K109" s="113">
        <v>850000</v>
      </c>
      <c r="L109" s="113">
        <f t="shared" si="5"/>
        <v>850000</v>
      </c>
      <c r="M109" s="541"/>
    </row>
    <row r="110" spans="1:13" s="178" customFormat="1" ht="24.75" customHeight="1">
      <c r="A110" s="175">
        <v>2115</v>
      </c>
      <c r="B110" s="265">
        <v>232</v>
      </c>
      <c r="C110" s="112">
        <v>232</v>
      </c>
      <c r="D110" s="25" t="s">
        <v>297</v>
      </c>
      <c r="E110" s="373" t="s">
        <v>551</v>
      </c>
      <c r="F110" s="292">
        <v>1</v>
      </c>
      <c r="G110" s="292">
        <v>1</v>
      </c>
      <c r="H110" s="292">
        <v>1</v>
      </c>
      <c r="I110" s="113">
        <v>0</v>
      </c>
      <c r="J110" s="113">
        <f t="shared" si="4"/>
        <v>0</v>
      </c>
      <c r="K110" s="113">
        <v>0</v>
      </c>
      <c r="L110" s="113">
        <f t="shared" si="5"/>
        <v>0</v>
      </c>
      <c r="M110" s="541"/>
    </row>
    <row r="111" spans="1:13" s="178" customFormat="1" ht="34.5" customHeight="1">
      <c r="A111" s="175">
        <v>2115</v>
      </c>
      <c r="B111" s="265">
        <v>237</v>
      </c>
      <c r="C111" s="112">
        <v>237</v>
      </c>
      <c r="D111" s="25" t="s">
        <v>298</v>
      </c>
      <c r="E111" s="373" t="s">
        <v>551</v>
      </c>
      <c r="F111" s="292">
        <v>1</v>
      </c>
      <c r="G111" s="292">
        <v>1</v>
      </c>
      <c r="H111" s="292">
        <v>1</v>
      </c>
      <c r="I111" s="113">
        <v>0</v>
      </c>
      <c r="J111" s="113">
        <f t="shared" si="4"/>
        <v>0</v>
      </c>
      <c r="K111" s="113">
        <v>0</v>
      </c>
      <c r="L111" s="113">
        <f t="shared" si="5"/>
        <v>0</v>
      </c>
      <c r="M111" s="541"/>
    </row>
    <row r="112" spans="1:13" s="178" customFormat="1" ht="51.75" customHeight="1">
      <c r="A112" s="175">
        <v>2115</v>
      </c>
      <c r="B112" s="265">
        <v>238</v>
      </c>
      <c r="C112" s="112">
        <v>238</v>
      </c>
      <c r="D112" s="25" t="s">
        <v>299</v>
      </c>
      <c r="E112" s="373" t="s">
        <v>551</v>
      </c>
      <c r="F112" s="292">
        <v>1</v>
      </c>
      <c r="G112" s="292">
        <v>1</v>
      </c>
      <c r="H112" s="292">
        <v>1</v>
      </c>
      <c r="I112" s="113">
        <v>0</v>
      </c>
      <c r="J112" s="113">
        <f t="shared" si="4"/>
        <v>0</v>
      </c>
      <c r="K112" s="113">
        <v>0</v>
      </c>
      <c r="L112" s="113">
        <f t="shared" si="5"/>
        <v>0</v>
      </c>
      <c r="M112" s="541"/>
    </row>
    <row r="113" spans="1:13" s="178" customFormat="1" ht="29.25" customHeight="1">
      <c r="A113" s="175">
        <v>2115</v>
      </c>
      <c r="B113" s="330">
        <v>242</v>
      </c>
      <c r="C113" s="293">
        <v>242</v>
      </c>
      <c r="D113" s="294" t="s">
        <v>459</v>
      </c>
      <c r="E113" s="373" t="s">
        <v>551</v>
      </c>
      <c r="F113" s="292">
        <v>1</v>
      </c>
      <c r="G113" s="292">
        <v>1</v>
      </c>
      <c r="H113" s="292">
        <v>1</v>
      </c>
      <c r="I113" s="113">
        <v>0</v>
      </c>
      <c r="J113" s="113">
        <f t="shared" si="4"/>
        <v>0</v>
      </c>
      <c r="K113" s="113">
        <v>0</v>
      </c>
      <c r="L113" s="113">
        <f t="shared" si="5"/>
        <v>0</v>
      </c>
      <c r="M113" s="541"/>
    </row>
    <row r="114" spans="1:13" s="178" customFormat="1" ht="32.25" customHeight="1">
      <c r="A114" s="175">
        <v>2191</v>
      </c>
      <c r="B114" s="330">
        <v>247</v>
      </c>
      <c r="C114" s="293">
        <v>247</v>
      </c>
      <c r="D114" s="585" t="s">
        <v>493</v>
      </c>
      <c r="E114" s="373" t="s">
        <v>551</v>
      </c>
      <c r="F114" s="313">
        <v>1</v>
      </c>
      <c r="G114" s="313">
        <v>3</v>
      </c>
      <c r="H114" s="313">
        <v>4</v>
      </c>
      <c r="I114" s="113">
        <v>1391773</v>
      </c>
      <c r="J114" s="113">
        <f>K114-I114</f>
        <v>-25524</v>
      </c>
      <c r="K114" s="113">
        <v>1366249</v>
      </c>
      <c r="L114" s="113">
        <f>K114</f>
        <v>1366249</v>
      </c>
      <c r="M114" s="541"/>
    </row>
    <row r="115" spans="1:13" s="178" customFormat="1" ht="47.25" customHeight="1">
      <c r="A115" s="17">
        <v>2134</v>
      </c>
      <c r="B115" s="265">
        <v>518</v>
      </c>
      <c r="C115" s="112" t="s">
        <v>748</v>
      </c>
      <c r="D115" s="25" t="s">
        <v>194</v>
      </c>
      <c r="E115" s="84" t="s">
        <v>552</v>
      </c>
      <c r="F115" s="84" t="s">
        <v>556</v>
      </c>
      <c r="G115" s="84" t="s">
        <v>557</v>
      </c>
      <c r="H115" s="84" t="s">
        <v>554</v>
      </c>
      <c r="I115" s="32">
        <v>0</v>
      </c>
      <c r="J115" s="32">
        <f>K115-I115</f>
        <v>10000000</v>
      </c>
      <c r="K115" s="32">
        <v>10000000</v>
      </c>
      <c r="L115" s="32">
        <f>K115</f>
        <v>10000000</v>
      </c>
      <c r="M115" s="541"/>
    </row>
    <row r="116" spans="1:13" s="178" customFormat="1" ht="29.25" customHeight="1">
      <c r="A116" s="17">
        <v>2134</v>
      </c>
      <c r="B116" s="24">
        <v>538</v>
      </c>
      <c r="C116" s="112" t="s">
        <v>749</v>
      </c>
      <c r="D116" s="25" t="s">
        <v>734</v>
      </c>
      <c r="E116" s="84" t="s">
        <v>551</v>
      </c>
      <c r="F116" s="84" t="s">
        <v>556</v>
      </c>
      <c r="G116" s="84" t="s">
        <v>557</v>
      </c>
      <c r="H116" s="84" t="s">
        <v>554</v>
      </c>
      <c r="I116" s="32">
        <v>0</v>
      </c>
      <c r="J116" s="32">
        <f>K116-I116</f>
        <v>5000000</v>
      </c>
      <c r="K116" s="32">
        <v>5000000</v>
      </c>
      <c r="L116" s="32">
        <f>K116</f>
        <v>5000000</v>
      </c>
      <c r="M116" s="541"/>
    </row>
    <row r="117" spans="1:13" s="178" customFormat="1" ht="16.5" customHeight="1">
      <c r="A117" s="177"/>
      <c r="B117" s="177"/>
      <c r="C117" s="119"/>
      <c r="D117" s="62" t="s">
        <v>300</v>
      </c>
      <c r="E117" s="376"/>
      <c r="F117" s="377"/>
      <c r="G117" s="377"/>
      <c r="H117" s="378"/>
      <c r="I117" s="63">
        <f>SUM(I118:I120)</f>
        <v>40184237</v>
      </c>
      <c r="J117" s="63">
        <f>SUM(J118:J120)</f>
        <v>7068058</v>
      </c>
      <c r="K117" s="63">
        <f>SUM(K118:K120)</f>
        <v>47252295</v>
      </c>
      <c r="L117" s="63">
        <f>SUM(L118:L120)</f>
        <v>47252295</v>
      </c>
      <c r="M117" s="541"/>
    </row>
    <row r="118" spans="1:13" s="178" customFormat="1" ht="16.5" customHeight="1">
      <c r="A118" s="175"/>
      <c r="B118" s="175">
        <v>227</v>
      </c>
      <c r="C118" s="112">
        <v>227</v>
      </c>
      <c r="D118" s="25" t="s">
        <v>565</v>
      </c>
      <c r="E118" s="373" t="s">
        <v>552</v>
      </c>
      <c r="F118" s="313" t="s">
        <v>567</v>
      </c>
      <c r="G118" s="313" t="s">
        <v>567</v>
      </c>
      <c r="H118" s="313" t="s">
        <v>567</v>
      </c>
      <c r="I118" s="113">
        <v>0</v>
      </c>
      <c r="J118" s="113">
        <f>K118-I118</f>
        <v>0</v>
      </c>
      <c r="K118" s="113">
        <v>0</v>
      </c>
      <c r="L118" s="113">
        <f>K118</f>
        <v>0</v>
      </c>
      <c r="M118" s="541"/>
    </row>
    <row r="119" spans="1:13" s="178" customFormat="1" ht="16.5" customHeight="1">
      <c r="A119" s="175">
        <v>2120</v>
      </c>
      <c r="B119" s="175">
        <f>C119</f>
        <v>234</v>
      </c>
      <c r="C119" s="112">
        <v>234</v>
      </c>
      <c r="D119" s="25" t="s">
        <v>301</v>
      </c>
      <c r="E119" s="373" t="s">
        <v>552</v>
      </c>
      <c r="F119" s="292">
        <v>1</v>
      </c>
      <c r="G119" s="292">
        <v>1</v>
      </c>
      <c r="H119" s="292">
        <v>1</v>
      </c>
      <c r="I119" s="113">
        <v>40184237</v>
      </c>
      <c r="J119" s="113">
        <f>K119-I119</f>
        <v>7068058</v>
      </c>
      <c r="K119" s="113">
        <v>47252295</v>
      </c>
      <c r="L119" s="113">
        <f>K119</f>
        <v>47252295</v>
      </c>
      <c r="M119" s="541"/>
    </row>
    <row r="120" spans="1:13" s="178" customFormat="1" ht="16.5" customHeight="1">
      <c r="A120" s="175"/>
      <c r="B120" s="175">
        <v>235</v>
      </c>
      <c r="C120" s="112">
        <v>235</v>
      </c>
      <c r="D120" s="25" t="s">
        <v>302</v>
      </c>
      <c r="E120" s="373" t="s">
        <v>552</v>
      </c>
      <c r="F120" s="292">
        <v>1</v>
      </c>
      <c r="G120" s="292">
        <v>1</v>
      </c>
      <c r="H120" s="292">
        <v>1</v>
      </c>
      <c r="I120" s="113">
        <v>0</v>
      </c>
      <c r="J120" s="113">
        <f>K120-I120</f>
        <v>0</v>
      </c>
      <c r="K120" s="113">
        <v>0</v>
      </c>
      <c r="L120" s="113">
        <f>K120</f>
        <v>0</v>
      </c>
      <c r="M120" s="541"/>
    </row>
    <row r="121" spans="1:13" s="178" customFormat="1" ht="35.25" customHeight="1">
      <c r="A121" s="187"/>
      <c r="B121" s="187"/>
      <c r="C121" s="119"/>
      <c r="D121" s="133" t="s">
        <v>303</v>
      </c>
      <c r="E121" s="376"/>
      <c r="F121" s="377"/>
      <c r="G121" s="377"/>
      <c r="H121" s="378"/>
      <c r="I121" s="97">
        <f>I122</f>
        <v>0</v>
      </c>
      <c r="J121" s="97">
        <f>J122</f>
        <v>0</v>
      </c>
      <c r="K121" s="97">
        <f>K122</f>
        <v>0</v>
      </c>
      <c r="L121" s="97">
        <f>L122</f>
        <v>0</v>
      </c>
      <c r="M121" s="541"/>
    </row>
    <row r="122" spans="1:13" s="178" customFormat="1" ht="30" customHeight="1">
      <c r="A122" s="175">
        <v>2120</v>
      </c>
      <c r="B122" s="175">
        <v>231</v>
      </c>
      <c r="C122" s="112">
        <v>231</v>
      </c>
      <c r="D122" s="25" t="s">
        <v>304</v>
      </c>
      <c r="E122" s="373" t="s">
        <v>548</v>
      </c>
      <c r="F122" s="292">
        <v>1</v>
      </c>
      <c r="G122" s="292">
        <v>1</v>
      </c>
      <c r="H122" s="292">
        <v>1</v>
      </c>
      <c r="I122" s="113">
        <v>0</v>
      </c>
      <c r="J122" s="113">
        <f>K122-I122</f>
        <v>0</v>
      </c>
      <c r="K122" s="113">
        <v>0</v>
      </c>
      <c r="L122" s="113">
        <f>K122</f>
        <v>0</v>
      </c>
      <c r="M122" s="541"/>
    </row>
    <row r="123" spans="1:13" s="178" customFormat="1" ht="16.5" customHeight="1">
      <c r="A123" s="385"/>
      <c r="B123" s="651" t="s">
        <v>546</v>
      </c>
      <c r="C123" s="652"/>
      <c r="D123" s="95" t="s">
        <v>305</v>
      </c>
      <c r="E123" s="379"/>
      <c r="F123" s="380"/>
      <c r="G123" s="380"/>
      <c r="H123" s="381"/>
      <c r="I123" s="96">
        <f>I124</f>
        <v>7079220</v>
      </c>
      <c r="J123" s="96">
        <f>J124</f>
        <v>-153000</v>
      </c>
      <c r="K123" s="96">
        <f>K124</f>
        <v>6926220</v>
      </c>
      <c r="L123" s="96">
        <f>L124</f>
        <v>6926220</v>
      </c>
      <c r="M123" s="541"/>
    </row>
    <row r="124" spans="1:13" s="178" customFormat="1" ht="16.5" customHeight="1">
      <c r="A124" s="187"/>
      <c r="B124" s="187"/>
      <c r="C124" s="119"/>
      <c r="D124" s="88" t="s">
        <v>306</v>
      </c>
      <c r="E124" s="374"/>
      <c r="F124" s="375"/>
      <c r="G124" s="375"/>
      <c r="H124" s="118"/>
      <c r="I124" s="97">
        <f>SUM(I125:I137)</f>
        <v>7079220</v>
      </c>
      <c r="J124" s="97">
        <f>SUM(J125:J137)</f>
        <v>-153000</v>
      </c>
      <c r="K124" s="97">
        <f>SUM(K125:K137)</f>
        <v>6926220</v>
      </c>
      <c r="L124" s="97">
        <f>SUM(L125:L137)</f>
        <v>6926220</v>
      </c>
      <c r="M124" s="541"/>
    </row>
    <row r="125" spans="1:13" s="178" customFormat="1" ht="33" customHeight="1">
      <c r="A125" s="175">
        <v>2120</v>
      </c>
      <c r="B125" s="265">
        <v>901</v>
      </c>
      <c r="C125" s="112">
        <v>901</v>
      </c>
      <c r="D125" s="294" t="s">
        <v>462</v>
      </c>
      <c r="E125" s="373" t="s">
        <v>553</v>
      </c>
      <c r="F125" s="292">
        <v>1</v>
      </c>
      <c r="G125" s="292">
        <v>1</v>
      </c>
      <c r="H125" s="292">
        <v>1</v>
      </c>
      <c r="I125" s="113">
        <v>50000</v>
      </c>
      <c r="J125" s="113">
        <f aca="true" t="shared" si="6" ref="J125:J137">K125-I125</f>
        <v>-3000</v>
      </c>
      <c r="K125" s="113">
        <v>47000</v>
      </c>
      <c r="L125" s="113">
        <f aca="true" t="shared" si="7" ref="L125:L137">K125</f>
        <v>47000</v>
      </c>
      <c r="M125" s="541"/>
    </row>
    <row r="126" spans="1:13" s="178" customFormat="1" ht="33" customHeight="1">
      <c r="A126" s="175">
        <v>2120</v>
      </c>
      <c r="B126" s="265">
        <v>902</v>
      </c>
      <c r="C126" s="112">
        <v>902</v>
      </c>
      <c r="D126" s="25" t="s">
        <v>307</v>
      </c>
      <c r="E126" s="373" t="s">
        <v>553</v>
      </c>
      <c r="F126" s="292">
        <v>1</v>
      </c>
      <c r="G126" s="292">
        <v>1</v>
      </c>
      <c r="H126" s="292">
        <v>1</v>
      </c>
      <c r="I126" s="113">
        <v>398800</v>
      </c>
      <c r="J126" s="113">
        <f t="shared" si="6"/>
        <v>0</v>
      </c>
      <c r="K126" s="113">
        <v>398800</v>
      </c>
      <c r="L126" s="113">
        <f t="shared" si="7"/>
        <v>398800</v>
      </c>
      <c r="M126" s="541"/>
    </row>
    <row r="127" spans="1:13" s="178" customFormat="1" ht="18.75" customHeight="1">
      <c r="A127" s="175">
        <v>2115</v>
      </c>
      <c r="B127" s="265">
        <v>903</v>
      </c>
      <c r="C127" s="112">
        <v>903</v>
      </c>
      <c r="D127" s="25" t="s">
        <v>308</v>
      </c>
      <c r="E127" s="373" t="s">
        <v>553</v>
      </c>
      <c r="F127" s="292">
        <v>1</v>
      </c>
      <c r="G127" s="292">
        <v>1</v>
      </c>
      <c r="H127" s="292">
        <v>1</v>
      </c>
      <c r="I127" s="113">
        <v>0</v>
      </c>
      <c r="J127" s="113">
        <f t="shared" si="6"/>
        <v>0</v>
      </c>
      <c r="K127" s="113">
        <v>0</v>
      </c>
      <c r="L127" s="113">
        <f t="shared" si="7"/>
        <v>0</v>
      </c>
      <c r="M127" s="541"/>
    </row>
    <row r="128" spans="1:13" s="178" customFormat="1" ht="41.25" customHeight="1">
      <c r="A128" s="175">
        <v>7474</v>
      </c>
      <c r="B128" s="330">
        <v>904</v>
      </c>
      <c r="C128" s="293">
        <v>904</v>
      </c>
      <c r="D128" s="517" t="s">
        <v>494</v>
      </c>
      <c r="E128" s="373" t="s">
        <v>553</v>
      </c>
      <c r="F128" s="313">
        <v>1</v>
      </c>
      <c r="G128" s="313">
        <v>3</v>
      </c>
      <c r="H128" s="313">
        <v>4</v>
      </c>
      <c r="I128" s="113">
        <v>5000000</v>
      </c>
      <c r="J128" s="113">
        <f t="shared" si="6"/>
        <v>-150000</v>
      </c>
      <c r="K128" s="113">
        <v>4850000</v>
      </c>
      <c r="L128" s="113">
        <f t="shared" si="7"/>
        <v>4850000</v>
      </c>
      <c r="M128" s="541"/>
    </row>
    <row r="129" spans="1:13" s="178" customFormat="1" ht="24" customHeight="1">
      <c r="A129" s="175">
        <v>2120</v>
      </c>
      <c r="B129" s="265">
        <v>905</v>
      </c>
      <c r="C129" s="112">
        <v>905</v>
      </c>
      <c r="D129" s="25" t="s">
        <v>309</v>
      </c>
      <c r="E129" s="373" t="s">
        <v>553</v>
      </c>
      <c r="F129" s="292">
        <v>1</v>
      </c>
      <c r="G129" s="292">
        <v>1</v>
      </c>
      <c r="H129" s="292">
        <v>1</v>
      </c>
      <c r="I129" s="113">
        <v>150000</v>
      </c>
      <c r="J129" s="113">
        <f t="shared" si="6"/>
        <v>0</v>
      </c>
      <c r="K129" s="113">
        <v>150000</v>
      </c>
      <c r="L129" s="113">
        <f t="shared" si="7"/>
        <v>150000</v>
      </c>
      <c r="M129" s="541"/>
    </row>
    <row r="130" spans="1:13" s="178" customFormat="1" ht="24" customHeight="1">
      <c r="A130" s="175">
        <v>2120</v>
      </c>
      <c r="B130" s="265">
        <v>909</v>
      </c>
      <c r="C130" s="112">
        <v>909</v>
      </c>
      <c r="D130" s="25" t="s">
        <v>310</v>
      </c>
      <c r="E130" s="373" t="s">
        <v>553</v>
      </c>
      <c r="F130" s="292">
        <v>1</v>
      </c>
      <c r="G130" s="292">
        <v>1</v>
      </c>
      <c r="H130" s="292">
        <v>1</v>
      </c>
      <c r="I130" s="113">
        <v>765420</v>
      </c>
      <c r="J130" s="113">
        <f t="shared" si="6"/>
        <v>0</v>
      </c>
      <c r="K130" s="113">
        <v>765420</v>
      </c>
      <c r="L130" s="113">
        <f t="shared" si="7"/>
        <v>765420</v>
      </c>
      <c r="M130" s="541"/>
    </row>
    <row r="131" spans="1:13" s="178" customFormat="1" ht="46.5" customHeight="1">
      <c r="A131" s="175">
        <v>2120</v>
      </c>
      <c r="B131" s="265">
        <v>910</v>
      </c>
      <c r="C131" s="112">
        <v>910</v>
      </c>
      <c r="D131" s="25" t="s">
        <v>607</v>
      </c>
      <c r="E131" s="373" t="s">
        <v>553</v>
      </c>
      <c r="F131" s="292">
        <v>1</v>
      </c>
      <c r="G131" s="292">
        <v>1</v>
      </c>
      <c r="H131" s="292">
        <v>1</v>
      </c>
      <c r="I131" s="113">
        <v>665000</v>
      </c>
      <c r="J131" s="113">
        <f t="shared" si="6"/>
        <v>0</v>
      </c>
      <c r="K131" s="113">
        <v>665000</v>
      </c>
      <c r="L131" s="113">
        <f t="shared" si="7"/>
        <v>665000</v>
      </c>
      <c r="M131" s="541"/>
    </row>
    <row r="132" spans="1:13" s="178" customFormat="1" ht="33" customHeight="1">
      <c r="A132" s="175">
        <v>2120</v>
      </c>
      <c r="B132" s="265">
        <v>911</v>
      </c>
      <c r="C132" s="112">
        <v>911</v>
      </c>
      <c r="D132" s="25" t="s">
        <v>311</v>
      </c>
      <c r="E132" s="373" t="s">
        <v>553</v>
      </c>
      <c r="F132" s="292">
        <v>1</v>
      </c>
      <c r="G132" s="292">
        <v>1</v>
      </c>
      <c r="H132" s="292">
        <v>1</v>
      </c>
      <c r="I132" s="113">
        <v>50000</v>
      </c>
      <c r="J132" s="113">
        <f t="shared" si="6"/>
        <v>0</v>
      </c>
      <c r="K132" s="113">
        <v>50000</v>
      </c>
      <c r="L132" s="113">
        <f t="shared" si="7"/>
        <v>50000</v>
      </c>
      <c r="M132" s="541"/>
    </row>
    <row r="133" spans="1:13" s="178" customFormat="1" ht="30" customHeight="1">
      <c r="A133" s="175">
        <v>2120</v>
      </c>
      <c r="B133" s="522">
        <v>952</v>
      </c>
      <c r="C133" s="481">
        <v>952</v>
      </c>
      <c r="D133" s="480" t="s">
        <v>55</v>
      </c>
      <c r="E133" s="373" t="s">
        <v>553</v>
      </c>
      <c r="F133" s="292">
        <v>1</v>
      </c>
      <c r="G133" s="292">
        <v>1</v>
      </c>
      <c r="H133" s="292">
        <v>1</v>
      </c>
      <c r="I133" s="113">
        <v>0</v>
      </c>
      <c r="J133" s="113">
        <f t="shared" si="6"/>
        <v>0</v>
      </c>
      <c r="K133" s="113">
        <v>0</v>
      </c>
      <c r="L133" s="113">
        <f t="shared" si="7"/>
        <v>0</v>
      </c>
      <c r="M133" s="541"/>
    </row>
    <row r="134" spans="1:13" s="178" customFormat="1" ht="23.25" customHeight="1">
      <c r="A134" s="175">
        <v>2120</v>
      </c>
      <c r="B134" s="24">
        <v>953</v>
      </c>
      <c r="C134" s="18">
        <v>953</v>
      </c>
      <c r="D134" s="25" t="s">
        <v>133</v>
      </c>
      <c r="E134" s="84" t="s">
        <v>553</v>
      </c>
      <c r="F134" s="292">
        <v>1</v>
      </c>
      <c r="G134" s="292">
        <v>1</v>
      </c>
      <c r="H134" s="292">
        <v>1</v>
      </c>
      <c r="I134" s="113">
        <v>0</v>
      </c>
      <c r="J134" s="113">
        <f t="shared" si="6"/>
        <v>0</v>
      </c>
      <c r="K134" s="113">
        <v>0</v>
      </c>
      <c r="L134" s="113">
        <f t="shared" si="7"/>
        <v>0</v>
      </c>
      <c r="M134" s="541"/>
    </row>
    <row r="135" spans="1:13" s="178" customFormat="1" ht="21.75" customHeight="1">
      <c r="A135" s="175">
        <v>2115</v>
      </c>
      <c r="B135" s="265">
        <v>977</v>
      </c>
      <c r="C135" s="112">
        <v>977</v>
      </c>
      <c r="D135" s="25" t="s">
        <v>312</v>
      </c>
      <c r="E135" s="373" t="s">
        <v>553</v>
      </c>
      <c r="F135" s="292">
        <v>1</v>
      </c>
      <c r="G135" s="292">
        <v>1</v>
      </c>
      <c r="H135" s="292">
        <v>1</v>
      </c>
      <c r="I135" s="113">
        <v>0</v>
      </c>
      <c r="J135" s="113">
        <f t="shared" si="6"/>
        <v>0</v>
      </c>
      <c r="K135" s="113">
        <v>0</v>
      </c>
      <c r="L135" s="113">
        <f t="shared" si="7"/>
        <v>0</v>
      </c>
      <c r="M135" s="541"/>
    </row>
    <row r="136" spans="1:13" s="178" customFormat="1" ht="28.5" customHeight="1">
      <c r="A136" s="175">
        <v>2115</v>
      </c>
      <c r="B136" s="265">
        <v>981</v>
      </c>
      <c r="C136" s="112">
        <v>981</v>
      </c>
      <c r="D136" s="25" t="s">
        <v>313</v>
      </c>
      <c r="E136" s="373" t="s">
        <v>553</v>
      </c>
      <c r="F136" s="292">
        <v>1</v>
      </c>
      <c r="G136" s="292">
        <v>1</v>
      </c>
      <c r="H136" s="292">
        <v>1</v>
      </c>
      <c r="I136" s="113">
        <v>0</v>
      </c>
      <c r="J136" s="113">
        <f t="shared" si="6"/>
        <v>0</v>
      </c>
      <c r="K136" s="113">
        <v>0</v>
      </c>
      <c r="L136" s="113">
        <f t="shared" si="7"/>
        <v>0</v>
      </c>
      <c r="M136" s="541"/>
    </row>
    <row r="137" spans="1:13" s="178" customFormat="1" ht="22.5" customHeight="1">
      <c r="A137" s="175">
        <v>2115</v>
      </c>
      <c r="B137" s="265">
        <v>986</v>
      </c>
      <c r="C137" s="112">
        <v>986</v>
      </c>
      <c r="D137" s="25" t="s">
        <v>608</v>
      </c>
      <c r="E137" s="373" t="s">
        <v>553</v>
      </c>
      <c r="F137" s="292">
        <v>1</v>
      </c>
      <c r="G137" s="292">
        <v>1</v>
      </c>
      <c r="H137" s="292">
        <v>1</v>
      </c>
      <c r="I137" s="113">
        <v>0</v>
      </c>
      <c r="J137" s="113">
        <f t="shared" si="6"/>
        <v>0</v>
      </c>
      <c r="K137" s="113">
        <v>0</v>
      </c>
      <c r="L137" s="113">
        <f t="shared" si="7"/>
        <v>0</v>
      </c>
      <c r="M137" s="541"/>
    </row>
    <row r="138" spans="1:13" s="20" customFormat="1" ht="16.5" customHeight="1">
      <c r="A138" s="531"/>
      <c r="B138" s="531" t="s">
        <v>547</v>
      </c>
      <c r="C138" s="532"/>
      <c r="D138" s="482" t="s">
        <v>314</v>
      </c>
      <c r="E138" s="383"/>
      <c r="F138" s="383"/>
      <c r="G138" s="383"/>
      <c r="H138" s="384"/>
      <c r="I138" s="96">
        <f>I139</f>
        <v>70000</v>
      </c>
      <c r="J138" s="96">
        <f>J139</f>
        <v>0</v>
      </c>
      <c r="K138" s="96">
        <f>K139</f>
        <v>70000</v>
      </c>
      <c r="L138" s="96">
        <f>L139</f>
        <v>70000</v>
      </c>
      <c r="M138" s="541"/>
    </row>
    <row r="139" spans="1:13" s="20" customFormat="1" ht="16.5" customHeight="1">
      <c r="A139" s="154"/>
      <c r="B139" s="188"/>
      <c r="C139" s="150"/>
      <c r="D139" s="483" t="s">
        <v>315</v>
      </c>
      <c r="E139" s="377"/>
      <c r="F139" s="377"/>
      <c r="G139" s="377"/>
      <c r="H139" s="378"/>
      <c r="I139" s="63">
        <f>SUM(I140:I140)</f>
        <v>70000</v>
      </c>
      <c r="J139" s="63">
        <f>SUM(J140:J140)</f>
        <v>0</v>
      </c>
      <c r="K139" s="63">
        <f>SUM(K140:K140)</f>
        <v>70000</v>
      </c>
      <c r="L139" s="63">
        <f>SUM(L140:L140)</f>
        <v>70000</v>
      </c>
      <c r="M139" s="541"/>
    </row>
    <row r="140" spans="1:13" s="20" customFormat="1" ht="16.5" customHeight="1">
      <c r="A140" s="154"/>
      <c r="B140" s="189">
        <v>870</v>
      </c>
      <c r="C140" s="1">
        <v>870</v>
      </c>
      <c r="D140" s="484" t="s">
        <v>316</v>
      </c>
      <c r="E140" s="84" t="s">
        <v>548</v>
      </c>
      <c r="F140" s="189">
        <v>1</v>
      </c>
      <c r="G140" s="189">
        <v>1</v>
      </c>
      <c r="H140" s="189">
        <v>1</v>
      </c>
      <c r="I140" s="113">
        <v>70000</v>
      </c>
      <c r="J140" s="113">
        <f>K140-I140</f>
        <v>0</v>
      </c>
      <c r="K140" s="113">
        <v>70000</v>
      </c>
      <c r="L140" s="113">
        <f>K140</f>
        <v>70000</v>
      </c>
      <c r="M140" s="541"/>
    </row>
    <row r="141" ht="6.75" customHeight="1"/>
    <row r="142" spans="1:12" ht="22.5" customHeight="1">
      <c r="A142" s="2"/>
      <c r="B142" s="590" t="s">
        <v>709</v>
      </c>
      <c r="C142" s="589" t="s">
        <v>732</v>
      </c>
      <c r="D142" s="60"/>
      <c r="E142" s="60"/>
      <c r="F142" s="60"/>
      <c r="G142" s="60"/>
      <c r="H142" s="60"/>
      <c r="I142" s="60"/>
      <c r="J142" s="60"/>
      <c r="K142" s="60"/>
      <c r="L142" s="60"/>
    </row>
    <row r="143" ht="22.5" customHeight="1"/>
    <row r="144" ht="18.75" customHeight="1"/>
    <row r="145" spans="2:11" ht="13.5" customHeight="1">
      <c r="B145" s="351"/>
      <c r="C145" s="523"/>
      <c r="D145" s="523"/>
      <c r="E145" s="523"/>
      <c r="F145" s="523"/>
      <c r="G145" s="523"/>
      <c r="H145" s="523"/>
      <c r="I145" s="523"/>
      <c r="J145" s="549" t="s">
        <v>685</v>
      </c>
      <c r="K145" s="2"/>
    </row>
    <row r="146" spans="2:12" ht="18.75" customHeight="1">
      <c r="B146" s="650" t="s">
        <v>667</v>
      </c>
      <c r="C146" s="650"/>
      <c r="D146" s="498" t="s">
        <v>616</v>
      </c>
      <c r="E146" s="34"/>
      <c r="F146" s="49"/>
      <c r="G146" s="49"/>
      <c r="H146" s="49"/>
      <c r="I146" s="499">
        <f>SUM(I147:I148)</f>
        <v>120000</v>
      </c>
      <c r="J146" s="499">
        <f>SUM(J147:J148)</f>
        <v>29326.35</v>
      </c>
      <c r="K146" s="499">
        <f>SUM(K147:K148)</f>
        <v>160000</v>
      </c>
      <c r="L146" s="499">
        <f>SUM(L147:L148)</f>
        <v>160000</v>
      </c>
    </row>
    <row r="147" spans="4:12" ht="37.5" customHeight="1">
      <c r="D147" s="515" t="s">
        <v>664</v>
      </c>
      <c r="E147" s="515"/>
      <c r="F147" s="515"/>
      <c r="G147" s="515"/>
      <c r="H147" s="516"/>
      <c r="I147" s="500">
        <v>35000</v>
      </c>
      <c r="J147" s="501">
        <v>29326.35</v>
      </c>
      <c r="K147" s="500">
        <v>75000</v>
      </c>
      <c r="L147" s="500">
        <f>K147</f>
        <v>75000</v>
      </c>
    </row>
    <row r="148" spans="4:12" ht="18.75" customHeight="1">
      <c r="D148" s="34" t="s">
        <v>712</v>
      </c>
      <c r="E148" s="34"/>
      <c r="F148" s="49"/>
      <c r="G148" s="49"/>
      <c r="H148" s="49"/>
      <c r="I148" s="500">
        <v>85000</v>
      </c>
      <c r="J148" s="500"/>
      <c r="K148" s="500">
        <v>85000</v>
      </c>
      <c r="L148" s="500">
        <f>K148</f>
        <v>85000</v>
      </c>
    </row>
    <row r="149" spans="4:12" ht="13.5" customHeight="1">
      <c r="D149" s="489"/>
      <c r="E149" s="519"/>
      <c r="F149" s="520"/>
      <c r="G149" s="520"/>
      <c r="H149" s="520"/>
      <c r="I149" s="512"/>
      <c r="J149" s="550" t="s">
        <v>685</v>
      </c>
      <c r="K149" s="512"/>
      <c r="L149" s="512"/>
    </row>
    <row r="150" spans="2:12" ht="12.75">
      <c r="B150" s="650" t="s">
        <v>668</v>
      </c>
      <c r="C150" s="650"/>
      <c r="D150" s="498" t="s">
        <v>616</v>
      </c>
      <c r="E150" s="34"/>
      <c r="F150" s="49"/>
      <c r="G150" s="49"/>
      <c r="H150" s="49"/>
      <c r="I150" s="499">
        <f>SUM(I151:I152)</f>
        <v>650000</v>
      </c>
      <c r="J150" s="499">
        <f>SUM(J151:J152)</f>
        <v>483337.82</v>
      </c>
      <c r="K150" s="499">
        <f>SUM(K151:K152)</f>
        <v>650000</v>
      </c>
      <c r="L150" s="499">
        <f>SUM(L151:L152)</f>
        <v>650000</v>
      </c>
    </row>
    <row r="151" spans="1:12" ht="23.25" customHeight="1">
      <c r="A151" s="179"/>
      <c r="B151" s="149"/>
      <c r="C151" s="286"/>
      <c r="D151" s="34" t="s">
        <v>665</v>
      </c>
      <c r="E151" s="34"/>
      <c r="F151" s="49"/>
      <c r="G151" s="49"/>
      <c r="H151" s="49"/>
      <c r="I151" s="500">
        <v>200000</v>
      </c>
      <c r="J151" s="501">
        <v>483337.82</v>
      </c>
      <c r="K151" s="500">
        <v>200000</v>
      </c>
      <c r="L151" s="500">
        <f>K151</f>
        <v>200000</v>
      </c>
    </row>
    <row r="152" spans="1:12" ht="17.25" customHeight="1">
      <c r="A152" s="179"/>
      <c r="B152" s="163"/>
      <c r="C152" s="191"/>
      <c r="D152" s="34" t="s">
        <v>666</v>
      </c>
      <c r="E152" s="34"/>
      <c r="F152" s="49"/>
      <c r="G152" s="49"/>
      <c r="H152" s="49"/>
      <c r="I152" s="500">
        <v>450000</v>
      </c>
      <c r="J152" s="500"/>
      <c r="K152" s="500">
        <v>450000</v>
      </c>
      <c r="L152" s="500">
        <f>K152</f>
        <v>450000</v>
      </c>
    </row>
    <row r="153" spans="1:11" ht="17.25" customHeight="1">
      <c r="A153" s="351"/>
      <c r="B153" s="281"/>
      <c r="C153" s="664"/>
      <c r="D153" s="664"/>
      <c r="E153" s="2"/>
      <c r="F153" s="2"/>
      <c r="G153" s="2"/>
      <c r="H153" s="2"/>
      <c r="I153" s="2"/>
      <c r="J153" s="2"/>
      <c r="K153" s="2"/>
    </row>
    <row r="154" spans="2:10" ht="12.75">
      <c r="B154" s="87"/>
      <c r="J154" s="550" t="s">
        <v>690</v>
      </c>
    </row>
    <row r="155" spans="2:12" ht="12.75">
      <c r="B155" s="650" t="s">
        <v>713</v>
      </c>
      <c r="C155" s="650"/>
      <c r="D155" s="498" t="s">
        <v>616</v>
      </c>
      <c r="E155" s="34"/>
      <c r="F155" s="49"/>
      <c r="G155" s="49"/>
      <c r="H155" s="49"/>
      <c r="I155" s="499">
        <f>SUM(I156:I157)</f>
        <v>283000</v>
      </c>
      <c r="J155" s="499">
        <f>SUM(J156:J157)</f>
        <v>-53840</v>
      </c>
      <c r="K155" s="499">
        <f>SUM(K156:K157)</f>
        <v>229160</v>
      </c>
      <c r="L155" s="499">
        <f>SUM(L156:L157)</f>
        <v>229160</v>
      </c>
    </row>
    <row r="156" spans="2:12" ht="15.75" customHeight="1">
      <c r="B156" s="149"/>
      <c r="C156" s="286"/>
      <c r="D156" s="34" t="s">
        <v>714</v>
      </c>
      <c r="E156" s="34"/>
      <c r="F156" s="49"/>
      <c r="G156" s="49"/>
      <c r="H156" s="49"/>
      <c r="I156" s="500">
        <v>283000</v>
      </c>
      <c r="J156" s="501">
        <f>K156-I156</f>
        <v>-163000</v>
      </c>
      <c r="K156" s="500">
        <v>120000</v>
      </c>
      <c r="L156" s="500">
        <f>K156</f>
        <v>120000</v>
      </c>
    </row>
    <row r="157" spans="2:12" ht="12.75">
      <c r="B157" s="163"/>
      <c r="C157" s="191"/>
      <c r="D157" s="34" t="s">
        <v>715</v>
      </c>
      <c r="E157" s="34"/>
      <c r="F157" s="49"/>
      <c r="G157" s="49"/>
      <c r="H157" s="49"/>
      <c r="I157" s="500">
        <v>0</v>
      </c>
      <c r="J157" s="501">
        <f>K157-I157</f>
        <v>109160</v>
      </c>
      <c r="K157" s="500">
        <v>109160</v>
      </c>
      <c r="L157" s="500">
        <f>K157</f>
        <v>109160</v>
      </c>
    </row>
    <row r="158" spans="1:11" ht="6.75" customHeight="1">
      <c r="A158" s="351"/>
      <c r="B158" s="281"/>
      <c r="C158" s="577"/>
      <c r="D158" s="577"/>
      <c r="E158" s="2"/>
      <c r="F158" s="2"/>
      <c r="G158" s="2"/>
      <c r="H158" s="2"/>
      <c r="I158" s="2"/>
      <c r="J158" s="2"/>
      <c r="K158" s="2"/>
    </row>
    <row r="159" spans="1:11" ht="6.75" customHeight="1">
      <c r="A159" s="351"/>
      <c r="B159" s="281"/>
      <c r="C159" s="577"/>
      <c r="D159" s="577"/>
      <c r="E159" s="2"/>
      <c r="F159" s="2"/>
      <c r="G159" s="2"/>
      <c r="H159" s="2"/>
      <c r="I159" s="2"/>
      <c r="J159" s="2"/>
      <c r="K159" s="2"/>
    </row>
    <row r="160" spans="1:11" ht="6.75" customHeight="1">
      <c r="A160" s="351"/>
      <c r="B160" s="281"/>
      <c r="C160" s="577"/>
      <c r="D160" s="577"/>
      <c r="E160" s="2"/>
      <c r="F160" s="2"/>
      <c r="G160" s="2"/>
      <c r="H160" s="2"/>
      <c r="I160" s="2"/>
      <c r="J160" s="2"/>
      <c r="K160" s="2"/>
    </row>
    <row r="161" spans="1:11" ht="6.75" customHeight="1">
      <c r="A161" s="351"/>
      <c r="B161" s="281"/>
      <c r="C161" s="577"/>
      <c r="D161" s="577"/>
      <c r="E161" s="2"/>
      <c r="F161" s="2"/>
      <c r="G161" s="2"/>
      <c r="H161" s="2"/>
      <c r="I161" s="2"/>
      <c r="J161" s="2"/>
      <c r="K161" s="2"/>
    </row>
    <row r="162" spans="2:10" ht="12.75">
      <c r="B162" s="87"/>
      <c r="J162" s="550" t="s">
        <v>690</v>
      </c>
    </row>
    <row r="163" spans="2:12" ht="12.75">
      <c r="B163" s="650" t="s">
        <v>691</v>
      </c>
      <c r="C163" s="650"/>
      <c r="D163" s="498" t="s">
        <v>616</v>
      </c>
      <c r="E163" s="34"/>
      <c r="F163" s="49"/>
      <c r="G163" s="49"/>
      <c r="H163" s="49"/>
      <c r="I163" s="548">
        <v>0</v>
      </c>
      <c r="J163" s="499">
        <f>SUM(J164:J165)</f>
        <v>308624</v>
      </c>
      <c r="K163" s="499">
        <f>SUM(K164:K165)</f>
        <v>308624</v>
      </c>
      <c r="L163" s="499">
        <f>SUM(L164:L165)</f>
        <v>308624</v>
      </c>
    </row>
    <row r="164" spans="2:12" ht="12.75">
      <c r="B164" s="149"/>
      <c r="C164" s="286"/>
      <c r="D164" s="34" t="s">
        <v>693</v>
      </c>
      <c r="E164" s="34"/>
      <c r="F164" s="49"/>
      <c r="G164" s="49"/>
      <c r="H164" s="49"/>
      <c r="I164" s="500">
        <v>0</v>
      </c>
      <c r="J164" s="501">
        <f>K164-I164</f>
        <v>280124</v>
      </c>
      <c r="K164" s="500">
        <v>280124</v>
      </c>
      <c r="L164" s="500">
        <f>K164</f>
        <v>280124</v>
      </c>
    </row>
    <row r="165" spans="2:12" ht="12.75">
      <c r="B165" s="163"/>
      <c r="C165" s="191"/>
      <c r="D165" s="34" t="s">
        <v>692</v>
      </c>
      <c r="E165" s="34"/>
      <c r="F165" s="49"/>
      <c r="G165" s="49"/>
      <c r="H165" s="49"/>
      <c r="I165" s="500">
        <v>0</v>
      </c>
      <c r="J165" s="501">
        <f>K165-I165</f>
        <v>28500</v>
      </c>
      <c r="K165" s="500">
        <v>28500</v>
      </c>
      <c r="L165" s="500">
        <f>K165</f>
        <v>28500</v>
      </c>
    </row>
    <row r="166" spans="1:11" ht="6.75" customHeight="1">
      <c r="A166" s="351"/>
      <c r="B166" s="281"/>
      <c r="C166" s="561"/>
      <c r="D166" s="561"/>
      <c r="E166" s="2"/>
      <c r="F166" s="2"/>
      <c r="G166" s="2"/>
      <c r="H166" s="2"/>
      <c r="I166" s="2"/>
      <c r="J166" s="2"/>
      <c r="K166" s="2"/>
    </row>
    <row r="167" spans="2:10" ht="12.75">
      <c r="B167" s="87"/>
      <c r="D167" s="138"/>
      <c r="J167" s="550" t="s">
        <v>690</v>
      </c>
    </row>
    <row r="168" spans="2:12" ht="12.75">
      <c r="B168" s="650" t="s">
        <v>681</v>
      </c>
      <c r="C168" s="650"/>
      <c r="D168" s="498" t="s">
        <v>616</v>
      </c>
      <c r="E168" s="34"/>
      <c r="F168" s="49"/>
      <c r="G168" s="49"/>
      <c r="H168" s="49"/>
      <c r="I168" s="548">
        <v>201000</v>
      </c>
      <c r="J168" s="499">
        <f>SUM(J169:J170)</f>
        <v>-3650</v>
      </c>
      <c r="K168" s="499">
        <f>SUM(K169:K170)</f>
        <v>197350</v>
      </c>
      <c r="L168" s="499">
        <f>SUM(L169:L170)</f>
        <v>197350</v>
      </c>
    </row>
    <row r="169" spans="1:12" ht="23.25" customHeight="1">
      <c r="A169" s="179"/>
      <c r="B169" s="149"/>
      <c r="C169" s="286"/>
      <c r="D169" s="34" t="s">
        <v>682</v>
      </c>
      <c r="E169" s="34"/>
      <c r="F169" s="49"/>
      <c r="G169" s="49"/>
      <c r="H169" s="49"/>
      <c r="I169" s="500">
        <v>73000</v>
      </c>
      <c r="J169" s="501">
        <f>K169-I169</f>
        <v>-3650</v>
      </c>
      <c r="K169" s="500">
        <v>69350</v>
      </c>
      <c r="L169" s="500">
        <f>K169</f>
        <v>69350</v>
      </c>
    </row>
    <row r="170" spans="1:12" ht="12.75">
      <c r="A170" s="179"/>
      <c r="B170" s="163"/>
      <c r="C170" s="191"/>
      <c r="D170" s="34" t="s">
        <v>683</v>
      </c>
      <c r="E170" s="34"/>
      <c r="F170" s="49"/>
      <c r="G170" s="49"/>
      <c r="H170" s="49"/>
      <c r="I170" s="500">
        <v>128000</v>
      </c>
      <c r="J170" s="501">
        <f>K170-I170</f>
        <v>0</v>
      </c>
      <c r="K170" s="500">
        <v>128000</v>
      </c>
      <c r="L170" s="500">
        <f>K170</f>
        <v>128000</v>
      </c>
    </row>
    <row r="171" spans="1:12" ht="12.75">
      <c r="A171" s="179"/>
      <c r="B171" s="163"/>
      <c r="C171" s="191"/>
      <c r="D171" s="34"/>
      <c r="E171" s="34"/>
      <c r="F171" s="49"/>
      <c r="G171" s="49"/>
      <c r="H171" s="49"/>
      <c r="I171" s="509"/>
      <c r="J171" s="562"/>
      <c r="K171" s="509"/>
      <c r="L171" s="509"/>
    </row>
    <row r="172" spans="2:10" ht="12.75">
      <c r="B172" s="87"/>
      <c r="D172" s="138"/>
      <c r="J172" s="550" t="s">
        <v>690</v>
      </c>
    </row>
    <row r="173" spans="2:12" ht="12.75">
      <c r="B173" s="650" t="s">
        <v>695</v>
      </c>
      <c r="C173" s="650"/>
      <c r="D173" s="498" t="s">
        <v>616</v>
      </c>
      <c r="E173" s="34"/>
      <c r="F173" s="49"/>
      <c r="G173" s="49"/>
      <c r="H173" s="49"/>
      <c r="I173" s="548">
        <v>0</v>
      </c>
      <c r="J173" s="499">
        <f>SUM(J174:J175)</f>
        <v>50000000</v>
      </c>
      <c r="K173" s="499">
        <f>SUM(K174:K175)</f>
        <v>50000000</v>
      </c>
      <c r="L173" s="499">
        <f>SUM(L174:L175)</f>
        <v>50000000</v>
      </c>
    </row>
    <row r="174" spans="1:12" ht="17.25" customHeight="1">
      <c r="A174" s="179"/>
      <c r="B174" s="149"/>
      <c r="C174" s="286"/>
      <c r="D174" s="34" t="s">
        <v>696</v>
      </c>
      <c r="E174" s="34"/>
      <c r="F174" s="49"/>
      <c r="G174" s="49"/>
      <c r="H174" s="49"/>
      <c r="I174" s="500">
        <v>0</v>
      </c>
      <c r="J174" s="501">
        <f>K174-I174</f>
        <v>0</v>
      </c>
      <c r="K174" s="500">
        <v>0</v>
      </c>
      <c r="L174" s="500">
        <f>K174</f>
        <v>0</v>
      </c>
    </row>
    <row r="175" spans="1:12" ht="18.75" customHeight="1">
      <c r="A175" s="179"/>
      <c r="B175" s="163"/>
      <c r="C175" s="191"/>
      <c r="D175" s="34" t="s">
        <v>697</v>
      </c>
      <c r="E175" s="34"/>
      <c r="F175" s="49"/>
      <c r="G175" s="49"/>
      <c r="H175" s="49"/>
      <c r="I175" s="500">
        <v>0</v>
      </c>
      <c r="J175" s="501">
        <f>K175-I175</f>
        <v>50000000</v>
      </c>
      <c r="K175" s="500">
        <v>50000000</v>
      </c>
      <c r="L175" s="500">
        <f>K175</f>
        <v>50000000</v>
      </c>
    </row>
    <row r="176" spans="1:12" ht="3.75" customHeight="1">
      <c r="A176" s="179"/>
      <c r="B176" s="163"/>
      <c r="C176" s="191"/>
      <c r="D176" s="34"/>
      <c r="E176" s="34"/>
      <c r="F176" s="49"/>
      <c r="G176" s="49"/>
      <c r="H176" s="49"/>
      <c r="I176" s="509"/>
      <c r="J176" s="562"/>
      <c r="K176" s="509"/>
      <c r="L176" s="509"/>
    </row>
    <row r="177" spans="1:12" ht="12.75">
      <c r="A177" s="179"/>
      <c r="B177" s="163"/>
      <c r="C177" s="191"/>
      <c r="D177" s="34"/>
      <c r="E177" s="34"/>
      <c r="F177" s="49"/>
      <c r="G177" s="49"/>
      <c r="H177" s="49"/>
      <c r="I177" s="509"/>
      <c r="J177" s="562"/>
      <c r="K177" s="509"/>
      <c r="L177" s="509"/>
    </row>
    <row r="178" spans="2:10" ht="12.75">
      <c r="B178" s="87"/>
      <c r="D178" s="138"/>
      <c r="J178" s="550" t="s">
        <v>690</v>
      </c>
    </row>
    <row r="179" spans="2:12" ht="12.75">
      <c r="B179" s="650" t="s">
        <v>707</v>
      </c>
      <c r="C179" s="650"/>
      <c r="D179" s="498" t="s">
        <v>616</v>
      </c>
      <c r="E179" s="34"/>
      <c r="F179" s="49"/>
      <c r="G179" s="49"/>
      <c r="H179" s="49"/>
      <c r="I179" s="548">
        <v>201000</v>
      </c>
      <c r="J179" s="499">
        <f>SUM(J180:J181)</f>
        <v>-135217</v>
      </c>
      <c r="K179" s="499">
        <f>SUM(K180:K181)</f>
        <v>65783</v>
      </c>
      <c r="L179" s="499">
        <f>SUM(L180:L181)</f>
        <v>65783</v>
      </c>
    </row>
    <row r="180" spans="1:12" ht="17.25" customHeight="1">
      <c r="A180" s="179"/>
      <c r="B180" s="149"/>
      <c r="C180" s="286"/>
      <c r="D180" s="34" t="s">
        <v>682</v>
      </c>
      <c r="E180" s="34"/>
      <c r="F180" s="49"/>
      <c r="G180" s="49"/>
      <c r="H180" s="49"/>
      <c r="I180" s="500">
        <v>73000</v>
      </c>
      <c r="J180" s="501">
        <f>K180-I180</f>
        <v>-49884</v>
      </c>
      <c r="K180" s="500">
        <v>23116</v>
      </c>
      <c r="L180" s="500">
        <f>K180</f>
        <v>23116</v>
      </c>
    </row>
    <row r="181" spans="1:12" ht="18.75" customHeight="1">
      <c r="A181" s="179"/>
      <c r="B181" s="163"/>
      <c r="C181" s="191"/>
      <c r="D181" s="34" t="s">
        <v>683</v>
      </c>
      <c r="E181" s="34"/>
      <c r="F181" s="49"/>
      <c r="G181" s="49"/>
      <c r="H181" s="49"/>
      <c r="I181" s="500">
        <v>128000</v>
      </c>
      <c r="J181" s="501">
        <f>K181-I181</f>
        <v>-85333</v>
      </c>
      <c r="K181" s="500">
        <v>42667</v>
      </c>
      <c r="L181" s="500">
        <f>K181</f>
        <v>42667</v>
      </c>
    </row>
    <row r="182" spans="1:12" ht="12.75">
      <c r="A182" s="179"/>
      <c r="B182" s="163"/>
      <c r="C182" s="191"/>
      <c r="D182" s="34"/>
      <c r="E182" s="34"/>
      <c r="F182" s="49"/>
      <c r="G182" s="49"/>
      <c r="H182" s="49"/>
      <c r="I182" s="509"/>
      <c r="J182" s="562"/>
      <c r="K182" s="509"/>
      <c r="L182" s="509"/>
    </row>
    <row r="183" spans="1:12" ht="12.75">
      <c r="A183" s="179"/>
      <c r="B183" s="163"/>
      <c r="C183" s="191"/>
      <c r="D183" s="34"/>
      <c r="E183" s="34"/>
      <c r="F183" s="49"/>
      <c r="G183" s="49"/>
      <c r="H183" s="49"/>
      <c r="I183" s="509"/>
      <c r="J183" s="562"/>
      <c r="K183" s="509"/>
      <c r="L183" s="509"/>
    </row>
    <row r="184" spans="1:10" ht="12.75">
      <c r="A184" s="179"/>
      <c r="B184" s="87"/>
      <c r="D184" s="138"/>
      <c r="J184" s="550" t="s">
        <v>690</v>
      </c>
    </row>
    <row r="185" spans="1:12" ht="12.75">
      <c r="A185" s="179"/>
      <c r="B185" s="650" t="s">
        <v>751</v>
      </c>
      <c r="C185" s="650"/>
      <c r="D185" s="498" t="s">
        <v>616</v>
      </c>
      <c r="E185" s="34"/>
      <c r="F185" s="49"/>
      <c r="G185" s="49"/>
      <c r="H185" s="49"/>
      <c r="I185" s="548">
        <f>I186+I187</f>
        <v>100000</v>
      </c>
      <c r="J185" s="499">
        <f>SUM(J186:J187)</f>
        <v>0</v>
      </c>
      <c r="K185" s="499">
        <f>SUM(K186:K187)</f>
        <v>100000</v>
      </c>
      <c r="L185" s="499">
        <f>SUM(L186:L187)</f>
        <v>100000</v>
      </c>
    </row>
    <row r="186" spans="1:12" ht="12.75">
      <c r="A186" s="179"/>
      <c r="B186" s="149"/>
      <c r="C186" s="286"/>
      <c r="D186" s="34" t="s">
        <v>753</v>
      </c>
      <c r="E186" s="34"/>
      <c r="F186" s="49"/>
      <c r="G186" s="49"/>
      <c r="H186" s="49"/>
      <c r="I186" s="500"/>
      <c r="J186" s="501">
        <f>K186-I186</f>
        <v>0</v>
      </c>
      <c r="K186" s="500">
        <v>0</v>
      </c>
      <c r="L186" s="500">
        <f>K186</f>
        <v>0</v>
      </c>
    </row>
    <row r="187" spans="1:12" ht="12.75">
      <c r="A187" s="179"/>
      <c r="B187" s="163"/>
      <c r="C187" s="191"/>
      <c r="D187" s="34" t="s">
        <v>752</v>
      </c>
      <c r="E187" s="34"/>
      <c r="F187" s="49"/>
      <c r="G187" s="49"/>
      <c r="H187" s="49"/>
      <c r="I187" s="500">
        <v>100000</v>
      </c>
      <c r="J187" s="501">
        <f>K187-I187</f>
        <v>0</v>
      </c>
      <c r="K187" s="500">
        <v>100000</v>
      </c>
      <c r="L187" s="500">
        <f>K187</f>
        <v>100000</v>
      </c>
    </row>
    <row r="188" spans="1:12" ht="12.75">
      <c r="A188" s="179"/>
      <c r="B188" s="163"/>
      <c r="C188" s="191"/>
      <c r="D188" s="34"/>
      <c r="E188" s="34"/>
      <c r="F188" s="49"/>
      <c r="G188" s="49"/>
      <c r="H188" s="49"/>
      <c r="I188" s="509"/>
      <c r="J188" s="562"/>
      <c r="K188" s="509"/>
      <c r="L188" s="509"/>
    </row>
    <row r="189" spans="1:12" ht="12.75">
      <c r="A189" s="179"/>
      <c r="B189" s="163"/>
      <c r="C189" s="191"/>
      <c r="D189" s="34"/>
      <c r="E189" s="34"/>
      <c r="F189" s="49"/>
      <c r="G189" s="49"/>
      <c r="H189" s="49"/>
      <c r="I189" s="509"/>
      <c r="J189" s="562"/>
      <c r="K189" s="509"/>
      <c r="L189" s="509"/>
    </row>
    <row r="190" spans="1:10" ht="12.75">
      <c r="A190" s="179"/>
      <c r="B190" s="87"/>
      <c r="D190" s="138"/>
      <c r="J190" s="550" t="s">
        <v>690</v>
      </c>
    </row>
    <row r="191" spans="1:12" ht="12.75">
      <c r="A191" s="179"/>
      <c r="B191" s="650" t="s">
        <v>754</v>
      </c>
      <c r="C191" s="650"/>
      <c r="D191" s="498" t="s">
        <v>616</v>
      </c>
      <c r="E191" s="34"/>
      <c r="F191" s="49"/>
      <c r="G191" s="49"/>
      <c r="H191" s="49"/>
      <c r="I191" s="548">
        <f>I192+I193</f>
        <v>89360</v>
      </c>
      <c r="J191" s="499">
        <f>SUM(J192:J193)</f>
        <v>-9164</v>
      </c>
      <c r="K191" s="499">
        <f>SUM(K192:K193)</f>
        <v>80196</v>
      </c>
      <c r="L191" s="499">
        <f>SUM(L192:L193)</f>
        <v>80196</v>
      </c>
    </row>
    <row r="192" spans="1:12" ht="12.75">
      <c r="A192" s="179"/>
      <c r="B192" s="149"/>
      <c r="C192" s="286"/>
      <c r="D192" s="34" t="s">
        <v>755</v>
      </c>
      <c r="E192" s="34"/>
      <c r="F192" s="49"/>
      <c r="G192" s="49"/>
      <c r="H192" s="49"/>
      <c r="I192" s="500"/>
      <c r="J192" s="501">
        <f>K192-I192</f>
        <v>0</v>
      </c>
      <c r="K192" s="500">
        <v>0</v>
      </c>
      <c r="L192" s="500">
        <f>K192</f>
        <v>0</v>
      </c>
    </row>
    <row r="193" spans="1:12" ht="12.75">
      <c r="A193" s="179"/>
      <c r="B193" s="163"/>
      <c r="C193" s="191"/>
      <c r="D193" s="34" t="s">
        <v>752</v>
      </c>
      <c r="E193" s="34"/>
      <c r="F193" s="49"/>
      <c r="G193" s="49"/>
      <c r="H193" s="49"/>
      <c r="I193" s="500">
        <v>89360</v>
      </c>
      <c r="J193" s="501">
        <f>K193-I193</f>
        <v>-9164</v>
      </c>
      <c r="K193" s="500">
        <v>80196</v>
      </c>
      <c r="L193" s="500">
        <f>K193</f>
        <v>80196</v>
      </c>
    </row>
    <row r="194" spans="1:12" ht="12.75">
      <c r="A194" s="179"/>
      <c r="B194" s="163"/>
      <c r="C194" s="191"/>
      <c r="D194" s="34"/>
      <c r="E194" s="34"/>
      <c r="F194" s="49"/>
      <c r="G194" s="49"/>
      <c r="H194" s="49"/>
      <c r="I194" s="509"/>
      <c r="J194" s="562"/>
      <c r="K194" s="509"/>
      <c r="L194" s="509"/>
    </row>
    <row r="195" spans="1:12" ht="12.75">
      <c r="A195" s="179"/>
      <c r="B195" s="163"/>
      <c r="C195" s="191"/>
      <c r="D195" s="34"/>
      <c r="E195" s="34"/>
      <c r="F195" s="49"/>
      <c r="G195" s="49"/>
      <c r="H195" s="49"/>
      <c r="I195" s="509"/>
      <c r="J195" s="562"/>
      <c r="K195" s="509"/>
      <c r="L195" s="509"/>
    </row>
    <row r="196" spans="1:12" ht="12.75">
      <c r="A196" s="179"/>
      <c r="B196" s="163"/>
      <c r="C196" s="191"/>
      <c r="D196" s="34"/>
      <c r="E196" s="34"/>
      <c r="F196" s="49"/>
      <c r="G196" s="49"/>
      <c r="H196" s="49"/>
      <c r="I196" s="509"/>
      <c r="J196" s="562"/>
      <c r="K196" s="509"/>
      <c r="L196" s="509"/>
    </row>
    <row r="197" spans="2:10" ht="12.75">
      <c r="B197" s="87"/>
      <c r="J197" s="550" t="s">
        <v>690</v>
      </c>
    </row>
    <row r="198" spans="2:12" ht="12.75">
      <c r="B198" s="650" t="s">
        <v>684</v>
      </c>
      <c r="C198" s="650"/>
      <c r="D198" s="498" t="s">
        <v>616</v>
      </c>
      <c r="E198" s="34"/>
      <c r="F198" s="49"/>
      <c r="G198" s="49"/>
      <c r="H198" s="49"/>
      <c r="I198" s="548">
        <v>585442</v>
      </c>
      <c r="J198" s="499">
        <f>SUM(J199:J200)</f>
        <v>-5100</v>
      </c>
      <c r="K198" s="499">
        <f>SUM(K199:K200)</f>
        <v>580342</v>
      </c>
      <c r="L198" s="499">
        <f>SUM(L199:L200)</f>
        <v>580342</v>
      </c>
    </row>
    <row r="199" spans="1:12" ht="23.25" customHeight="1">
      <c r="A199" s="179"/>
      <c r="B199" s="149"/>
      <c r="C199" s="286"/>
      <c r="D199" s="34" t="s">
        <v>682</v>
      </c>
      <c r="E199" s="34"/>
      <c r="F199" s="49"/>
      <c r="G199" s="49"/>
      <c r="H199" s="49"/>
      <c r="I199" s="500">
        <v>102000</v>
      </c>
      <c r="J199" s="501">
        <f>K199-I199</f>
        <v>-5100</v>
      </c>
      <c r="K199" s="500">
        <v>96900</v>
      </c>
      <c r="L199" s="500">
        <f>K199</f>
        <v>96900</v>
      </c>
    </row>
    <row r="200" spans="1:12" ht="12.75">
      <c r="A200" s="179"/>
      <c r="B200" s="163"/>
      <c r="C200" s="191"/>
      <c r="D200" s="34" t="s">
        <v>683</v>
      </c>
      <c r="E200" s="34"/>
      <c r="F200" s="49"/>
      <c r="G200" s="49"/>
      <c r="H200" s="49"/>
      <c r="I200" s="500">
        <v>483442</v>
      </c>
      <c r="J200" s="501">
        <f>K200-I200</f>
        <v>0</v>
      </c>
      <c r="K200" s="500">
        <v>483442</v>
      </c>
      <c r="L200" s="500">
        <f>K200</f>
        <v>483442</v>
      </c>
    </row>
    <row r="202" spans="1:10" ht="12.75">
      <c r="A202" s="179"/>
      <c r="B202" s="87"/>
      <c r="D202" s="138"/>
      <c r="J202" s="550" t="s">
        <v>690</v>
      </c>
    </row>
    <row r="203" spans="1:12" ht="12.75">
      <c r="A203" s="179"/>
      <c r="B203" s="650" t="s">
        <v>756</v>
      </c>
      <c r="C203" s="650"/>
      <c r="D203" s="498" t="s">
        <v>616</v>
      </c>
      <c r="E203" s="34"/>
      <c r="F203" s="49"/>
      <c r="G203" s="49"/>
      <c r="H203" s="49"/>
      <c r="I203" s="548">
        <f>I204+I205</f>
        <v>40640</v>
      </c>
      <c r="J203" s="499">
        <f>SUM(J204:J205)</f>
        <v>-2336</v>
      </c>
      <c r="K203" s="499">
        <f>SUM(K204:K205)</f>
        <v>38304</v>
      </c>
      <c r="L203" s="499">
        <f>SUM(L204:L205)</f>
        <v>38304</v>
      </c>
    </row>
    <row r="204" spans="1:12" ht="15" customHeight="1">
      <c r="A204" s="179"/>
      <c r="B204" s="149"/>
      <c r="C204" s="286"/>
      <c r="D204" s="34" t="s">
        <v>757</v>
      </c>
      <c r="E204" s="34"/>
      <c r="F204" s="49"/>
      <c r="G204" s="49"/>
      <c r="H204" s="49"/>
      <c r="I204" s="113">
        <v>0</v>
      </c>
      <c r="J204" s="501">
        <f>K204-I204</f>
        <v>0</v>
      </c>
      <c r="K204" s="500">
        <v>0</v>
      </c>
      <c r="L204" s="500">
        <f>K204</f>
        <v>0</v>
      </c>
    </row>
    <row r="205" spans="1:12" ht="12.75">
      <c r="A205" s="179"/>
      <c r="B205" s="163"/>
      <c r="C205" s="191"/>
      <c r="D205" s="34" t="s">
        <v>758</v>
      </c>
      <c r="E205" s="34"/>
      <c r="F205" s="49"/>
      <c r="G205" s="49"/>
      <c r="H205" s="49"/>
      <c r="I205" s="113">
        <v>40640</v>
      </c>
      <c r="J205" s="501">
        <f>K205-I205</f>
        <v>-2336</v>
      </c>
      <c r="K205" s="500">
        <v>38304</v>
      </c>
      <c r="L205" s="500">
        <f>K205</f>
        <v>38304</v>
      </c>
    </row>
  </sheetData>
  <sheetProtection/>
  <mergeCells count="29">
    <mergeCell ref="K3:K4"/>
    <mergeCell ref="E3:E4"/>
    <mergeCell ref="B3:B4"/>
    <mergeCell ref="K1:L2"/>
    <mergeCell ref="A5:A9"/>
    <mergeCell ref="A1:A4"/>
    <mergeCell ref="L3:L4"/>
    <mergeCell ref="B5:C7"/>
    <mergeCell ref="J1:J4"/>
    <mergeCell ref="B1:C2"/>
    <mergeCell ref="I1:I4"/>
    <mergeCell ref="D1:D4"/>
    <mergeCell ref="B155:C155"/>
    <mergeCell ref="C3:C4"/>
    <mergeCell ref="B150:C150"/>
    <mergeCell ref="E1:H2"/>
    <mergeCell ref="B146:C146"/>
    <mergeCell ref="C153:D153"/>
    <mergeCell ref="B123:C123"/>
    <mergeCell ref="F3:H3"/>
    <mergeCell ref="B185:C185"/>
    <mergeCell ref="B163:C163"/>
    <mergeCell ref="B191:C191"/>
    <mergeCell ref="B203:C203"/>
    <mergeCell ref="B179:C179"/>
    <mergeCell ref="B173:C173"/>
    <mergeCell ref="B168:C168"/>
    <mergeCell ref="B198:C198"/>
    <mergeCell ref="B10:C10"/>
  </mergeCells>
  <printOptions/>
  <pageMargins left="0.7874015748031497" right="0.7874015748031497" top="0.7874015748031497" bottom="0.7874015748031497" header="0.31496062992125984" footer="0.31496062992125984"/>
  <pageSetup horizontalDpi="300" verticalDpi="300" orientation="landscape" paperSize="9" scale="80" r:id="rId1"/>
  <rowBreaks count="8" manualBreakCount="8">
    <brk id="20" min="1" max="11" man="1"/>
    <brk id="37" min="1" max="11" man="1"/>
    <brk id="55" min="1" max="11" man="1"/>
    <brk id="72" min="1" max="11" man="1"/>
    <brk id="90" min="1" max="11" man="1"/>
    <brk id="107" min="1" max="11" man="1"/>
    <brk id="125" min="1" max="11" man="1"/>
    <brk id="160" min="1" max="11" man="1"/>
  </rowBreaks>
</worksheet>
</file>

<file path=xl/worksheets/sheet5.xml><?xml version="1.0" encoding="utf-8"?>
<worksheet xmlns="http://schemas.openxmlformats.org/spreadsheetml/2006/main" xmlns:r="http://schemas.openxmlformats.org/officeDocument/2006/relationships">
  <sheetPr>
    <tabColor theme="0"/>
  </sheetPr>
  <dimension ref="A1:L22"/>
  <sheetViews>
    <sheetView showGridLines="0" zoomScale="90" zoomScaleNormal="90" zoomScalePageLayoutView="0" workbookViewId="0" topLeftCell="A1">
      <selection activeCell="B1" sqref="B1:L16"/>
    </sheetView>
  </sheetViews>
  <sheetFormatPr defaultColWidth="9.140625" defaultRowHeight="12.75"/>
  <cols>
    <col min="1" max="1" width="11.57421875" style="9" customWidth="1"/>
    <col min="2" max="3" width="5.7109375" style="9" customWidth="1"/>
    <col min="4" max="4" width="70.7109375" style="9" customWidth="1"/>
    <col min="5" max="8" width="4.7109375" style="9" customWidth="1"/>
    <col min="9" max="12" width="15.7109375" style="9" customWidth="1"/>
    <col min="13" max="13" width="9.140625" style="9" customWidth="1"/>
    <col min="14" max="14" width="15.421875" style="9" customWidth="1"/>
    <col min="15"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s="255" customFormat="1" ht="27" customHeight="1">
      <c r="A5" s="675">
        <v>2</v>
      </c>
      <c r="B5" s="669">
        <v>2</v>
      </c>
      <c r="C5" s="670"/>
      <c r="D5" s="8" t="s">
        <v>480</v>
      </c>
      <c r="E5" s="359"/>
      <c r="F5" s="368"/>
      <c r="G5" s="368"/>
      <c r="H5" s="360"/>
      <c r="I5" s="29">
        <f>I8</f>
        <v>64906</v>
      </c>
      <c r="J5" s="29">
        <f>J8</f>
        <v>-3246</v>
      </c>
      <c r="K5" s="29">
        <f>K8</f>
        <v>61660</v>
      </c>
      <c r="L5" s="29">
        <f>L8</f>
        <v>61660</v>
      </c>
    </row>
    <row r="6" spans="1:12" ht="29.25" customHeight="1">
      <c r="A6" s="676"/>
      <c r="B6" s="671"/>
      <c r="C6" s="672"/>
      <c r="D6" s="26" t="s">
        <v>1</v>
      </c>
      <c r="E6" s="361"/>
      <c r="F6" s="369"/>
      <c r="G6" s="369"/>
      <c r="H6" s="362"/>
      <c r="I6" s="29"/>
      <c r="J6" s="29"/>
      <c r="K6" s="29"/>
      <c r="L6" s="29"/>
    </row>
    <row r="7" spans="1:12" ht="18.75" customHeight="1">
      <c r="A7" s="677"/>
      <c r="B7" s="671"/>
      <c r="C7" s="672"/>
      <c r="D7" s="27" t="s">
        <v>2</v>
      </c>
      <c r="E7" s="361"/>
      <c r="F7" s="369"/>
      <c r="G7" s="369"/>
      <c r="H7" s="362"/>
      <c r="I7" s="29"/>
      <c r="J7" s="29"/>
      <c r="K7" s="29"/>
      <c r="L7" s="29"/>
    </row>
    <row r="8" spans="1:12" s="13" customFormat="1" ht="16.5" customHeight="1">
      <c r="A8" s="11"/>
      <c r="B8" s="651" t="s">
        <v>544</v>
      </c>
      <c r="C8" s="652"/>
      <c r="D8" s="12" t="s">
        <v>4</v>
      </c>
      <c r="E8" s="365"/>
      <c r="F8" s="371"/>
      <c r="G8" s="371"/>
      <c r="H8" s="366"/>
      <c r="I8" s="31">
        <f>I9</f>
        <v>64906</v>
      </c>
      <c r="J8" s="31">
        <f>J9</f>
        <v>-3246</v>
      </c>
      <c r="K8" s="31">
        <f>K9</f>
        <v>61660</v>
      </c>
      <c r="L8" s="31">
        <f>L9</f>
        <v>61660</v>
      </c>
    </row>
    <row r="9" spans="1:12" s="13" customFormat="1" ht="16.5" customHeight="1">
      <c r="A9" s="14"/>
      <c r="B9" s="14"/>
      <c r="C9" s="15"/>
      <c r="D9" s="16" t="s">
        <v>5</v>
      </c>
      <c r="E9" s="386"/>
      <c r="F9" s="387"/>
      <c r="G9" s="387"/>
      <c r="H9" s="388"/>
      <c r="I9" s="33">
        <f>SUM(I10:I13)</f>
        <v>64906</v>
      </c>
      <c r="J9" s="33">
        <f>SUM(J10:J13)</f>
        <v>-3246</v>
      </c>
      <c r="K9" s="33">
        <f>SUM(K10:K13)</f>
        <v>61660</v>
      </c>
      <c r="L9" s="33">
        <f>SUM(L10:L13)</f>
        <v>61660</v>
      </c>
    </row>
    <row r="10" spans="1:12" s="20" customFormat="1" ht="23.25" customHeight="1">
      <c r="A10" s="17">
        <v>2115</v>
      </c>
      <c r="B10" s="24">
        <v>245</v>
      </c>
      <c r="C10" s="18">
        <v>245</v>
      </c>
      <c r="D10" s="19" t="s">
        <v>6</v>
      </c>
      <c r="E10" s="84" t="s">
        <v>549</v>
      </c>
      <c r="F10" s="84" t="s">
        <v>554</v>
      </c>
      <c r="G10" s="84" t="s">
        <v>554</v>
      </c>
      <c r="H10" s="84" t="s">
        <v>554</v>
      </c>
      <c r="I10" s="32">
        <v>1551</v>
      </c>
      <c r="J10" s="32">
        <f>K10-I10</f>
        <v>-78</v>
      </c>
      <c r="K10" s="32">
        <v>1473</v>
      </c>
      <c r="L10" s="32">
        <f>K10</f>
        <v>1473</v>
      </c>
    </row>
    <row r="11" spans="1:12" s="20" customFormat="1" ht="27.75" customHeight="1">
      <c r="A11" s="17">
        <v>2115</v>
      </c>
      <c r="B11" s="189">
        <v>260</v>
      </c>
      <c r="C11" s="1">
        <v>260</v>
      </c>
      <c r="D11" s="21" t="s">
        <v>7</v>
      </c>
      <c r="E11" s="84" t="s">
        <v>549</v>
      </c>
      <c r="F11" s="84" t="s">
        <v>554</v>
      </c>
      <c r="G11" s="84" t="s">
        <v>554</v>
      </c>
      <c r="H11" s="84" t="s">
        <v>554</v>
      </c>
      <c r="I11" s="32">
        <v>63355</v>
      </c>
      <c r="J11" s="32">
        <f>K11-I11</f>
        <v>-3168</v>
      </c>
      <c r="K11" s="32">
        <v>60187</v>
      </c>
      <c r="L11" s="32">
        <f>K11</f>
        <v>60187</v>
      </c>
    </row>
    <row r="12" spans="1:12" s="20" customFormat="1" ht="25.5" customHeight="1">
      <c r="A12" s="17">
        <v>2115</v>
      </c>
      <c r="B12" s="24">
        <v>266</v>
      </c>
      <c r="C12" s="18">
        <v>266</v>
      </c>
      <c r="D12" s="21" t="s">
        <v>8</v>
      </c>
      <c r="E12" s="84" t="s">
        <v>549</v>
      </c>
      <c r="F12" s="84" t="s">
        <v>554</v>
      </c>
      <c r="G12" s="84" t="s">
        <v>554</v>
      </c>
      <c r="H12" s="84" t="s">
        <v>554</v>
      </c>
      <c r="I12" s="32">
        <v>0</v>
      </c>
      <c r="J12" s="32">
        <f>K12-I12</f>
        <v>0</v>
      </c>
      <c r="K12" s="32">
        <v>0</v>
      </c>
      <c r="L12" s="32">
        <f>K12</f>
        <v>0</v>
      </c>
    </row>
    <row r="13" spans="1:12" s="20" customFormat="1" ht="18.75" customHeight="1">
      <c r="A13" s="17">
        <v>2115</v>
      </c>
      <c r="B13" s="24">
        <v>268</v>
      </c>
      <c r="C13" s="18">
        <v>268</v>
      </c>
      <c r="D13" s="21" t="s">
        <v>9</v>
      </c>
      <c r="E13" s="84" t="s">
        <v>549</v>
      </c>
      <c r="F13" s="84" t="s">
        <v>554</v>
      </c>
      <c r="G13" s="84" t="s">
        <v>554</v>
      </c>
      <c r="H13" s="84" t="s">
        <v>554</v>
      </c>
      <c r="I13" s="32">
        <v>0</v>
      </c>
      <c r="J13" s="32">
        <f>K13-I13</f>
        <v>0</v>
      </c>
      <c r="K13" s="32">
        <v>0</v>
      </c>
      <c r="L13" s="32">
        <f>K13</f>
        <v>0</v>
      </c>
    </row>
    <row r="14" spans="1:12" s="20" customFormat="1" ht="16.5" customHeight="1">
      <c r="A14" s="154"/>
      <c r="B14" s="651" t="s">
        <v>547</v>
      </c>
      <c r="C14" s="674"/>
      <c r="D14" s="482" t="s">
        <v>412</v>
      </c>
      <c r="E14" s="389"/>
      <c r="F14" s="389"/>
      <c r="G14" s="389"/>
      <c r="H14" s="390"/>
      <c r="I14" s="96">
        <f>I15</f>
        <v>5000</v>
      </c>
      <c r="J14" s="96">
        <f>J15</f>
        <v>0</v>
      </c>
      <c r="K14" s="96">
        <f>K15</f>
        <v>5000</v>
      </c>
      <c r="L14" s="96">
        <f>L15</f>
        <v>5000</v>
      </c>
    </row>
    <row r="15" spans="1:12" s="20" customFormat="1" ht="16.5" customHeight="1">
      <c r="A15" s="154"/>
      <c r="B15" s="188"/>
      <c r="C15" s="150"/>
      <c r="D15" s="483" t="s">
        <v>413</v>
      </c>
      <c r="E15" s="391"/>
      <c r="F15" s="391"/>
      <c r="G15" s="391"/>
      <c r="H15" s="392"/>
      <c r="I15" s="63">
        <f>SUM(I16:I16)</f>
        <v>5000</v>
      </c>
      <c r="J15" s="63">
        <f>SUM(J16:J16)</f>
        <v>0</v>
      </c>
      <c r="K15" s="63">
        <f>SUM(K16:K16)</f>
        <v>5000</v>
      </c>
      <c r="L15" s="63">
        <f>SUM(L16:L16)</f>
        <v>5000</v>
      </c>
    </row>
    <row r="16" spans="1:12" s="20" customFormat="1" ht="16.5" customHeight="1">
      <c r="A16" s="154"/>
      <c r="B16" s="189">
        <v>871</v>
      </c>
      <c r="C16" s="1">
        <v>871</v>
      </c>
      <c r="D16" s="484" t="s">
        <v>316</v>
      </c>
      <c r="E16" s="84" t="s">
        <v>548</v>
      </c>
      <c r="F16" s="189">
        <v>1</v>
      </c>
      <c r="G16" s="189">
        <v>1</v>
      </c>
      <c r="H16" s="189">
        <v>1</v>
      </c>
      <c r="I16" s="32">
        <v>5000</v>
      </c>
      <c r="J16" s="32">
        <f>K16-I16</f>
        <v>0</v>
      </c>
      <c r="K16" s="32">
        <v>5000</v>
      </c>
      <c r="L16" s="32">
        <f>K16</f>
        <v>5000</v>
      </c>
    </row>
    <row r="17" spans="1:2" s="2" customFormat="1" ht="15.75" customHeight="1">
      <c r="A17" s="22"/>
      <c r="B17" s="22"/>
    </row>
    <row r="18" spans="1:10" s="2" customFormat="1" ht="15.75" customHeight="1">
      <c r="A18" s="22"/>
      <c r="B18" s="22"/>
      <c r="J18" s="549" t="s">
        <v>685</v>
      </c>
    </row>
    <row r="19" spans="1:12" s="2" customFormat="1" ht="25.5" customHeight="1">
      <c r="A19" s="22"/>
      <c r="B19" s="650" t="s">
        <v>624</v>
      </c>
      <c r="C19" s="650"/>
      <c r="D19" s="498" t="s">
        <v>616</v>
      </c>
      <c r="E19" s="34"/>
      <c r="F19" s="49"/>
      <c r="G19" s="49"/>
      <c r="H19" s="49"/>
      <c r="I19" s="499">
        <f>SUM(I20:I21)</f>
        <v>1551</v>
      </c>
      <c r="J19" s="499">
        <f>SUM(J20:J21)</f>
        <v>1826.91</v>
      </c>
      <c r="K19" s="499">
        <f>SUM(K20:K21)</f>
        <v>1473</v>
      </c>
      <c r="L19" s="499">
        <f>SUM(L20:L21)</f>
        <v>1473</v>
      </c>
    </row>
    <row r="20" spans="1:12" s="4" customFormat="1" ht="19.5" customHeight="1">
      <c r="A20" s="5"/>
      <c r="B20" s="23"/>
      <c r="C20" s="101"/>
      <c r="D20" s="34" t="s">
        <v>617</v>
      </c>
      <c r="E20" s="34"/>
      <c r="F20" s="49"/>
      <c r="G20" s="49"/>
      <c r="H20" s="49"/>
      <c r="I20" s="500">
        <v>1551</v>
      </c>
      <c r="J20" s="497">
        <v>1826.91</v>
      </c>
      <c r="K20" s="500">
        <v>1473</v>
      </c>
      <c r="L20" s="500">
        <v>1473</v>
      </c>
    </row>
    <row r="21" spans="1:12" s="4" customFormat="1" ht="19.5" customHeight="1">
      <c r="A21" s="5"/>
      <c r="B21" s="5"/>
      <c r="C21" s="101"/>
      <c r="D21" s="34" t="s">
        <v>618</v>
      </c>
      <c r="E21" s="34"/>
      <c r="F21" s="49"/>
      <c r="G21" s="49"/>
      <c r="H21" s="49"/>
      <c r="I21" s="500">
        <v>0</v>
      </c>
      <c r="J21" s="500"/>
      <c r="K21" s="500">
        <v>0</v>
      </c>
      <c r="L21" s="500">
        <v>0</v>
      </c>
    </row>
    <row r="22" spans="3:4" ht="12.75">
      <c r="C22" s="6"/>
      <c r="D22" s="4"/>
    </row>
  </sheetData>
  <sheetProtection/>
  <mergeCells count="18">
    <mergeCell ref="A5:A7"/>
    <mergeCell ref="B19:C19"/>
    <mergeCell ref="D1:D4"/>
    <mergeCell ref="E1:H2"/>
    <mergeCell ref="E3:E4"/>
    <mergeCell ref="F3:H3"/>
    <mergeCell ref="C3:C4"/>
    <mergeCell ref="B3:B4"/>
    <mergeCell ref="A1:A4"/>
    <mergeCell ref="K3:K4"/>
    <mergeCell ref="L3:L4"/>
    <mergeCell ref="B5:C7"/>
    <mergeCell ref="B8:C8"/>
    <mergeCell ref="B14:C14"/>
    <mergeCell ref="I1:I4"/>
    <mergeCell ref="J1:J4"/>
    <mergeCell ref="B1:C2"/>
    <mergeCell ref="K1:L2"/>
  </mergeCells>
  <printOptions/>
  <pageMargins left="0.7874015748031497" right="0.7874015748031497" top="0.7874015748031497" bottom="0.7874015748031497" header="0.31496062992125984" footer="0.31496062992125984"/>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sheetPr>
    <tabColor theme="0"/>
  </sheetPr>
  <dimension ref="A1:L25"/>
  <sheetViews>
    <sheetView showGridLines="0" zoomScale="90" zoomScaleNormal="90" zoomScalePageLayoutView="0" workbookViewId="0" topLeftCell="A1">
      <selection activeCell="O5" sqref="O5"/>
    </sheetView>
  </sheetViews>
  <sheetFormatPr defaultColWidth="9.140625" defaultRowHeight="31.5" customHeight="1"/>
  <cols>
    <col min="1" max="1" width="9.28125" style="46" customWidth="1"/>
    <col min="2" max="2" width="5.7109375" style="47" customWidth="1"/>
    <col min="3" max="3" width="5.7109375" style="48" customWidth="1"/>
    <col min="4" max="4" width="58.57421875" style="34" customWidth="1"/>
    <col min="5" max="5" width="6.421875" style="49" customWidth="1"/>
    <col min="6" max="8" width="5.7109375" style="49" customWidth="1"/>
    <col min="9" max="12" width="16.8515625" style="49" customWidth="1"/>
    <col min="13" max="16384" width="9.140625" style="34"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7" customHeight="1">
      <c r="A5" s="342"/>
      <c r="B5" s="669">
        <v>3</v>
      </c>
      <c r="C5" s="670"/>
      <c r="D5" s="8" t="s">
        <v>10</v>
      </c>
      <c r="E5" s="359"/>
      <c r="F5" s="368"/>
      <c r="G5" s="368"/>
      <c r="H5" s="360"/>
      <c r="I5" s="28">
        <f>I8</f>
        <v>16800</v>
      </c>
      <c r="J5" s="28">
        <f>J8</f>
        <v>-1800</v>
      </c>
      <c r="K5" s="28">
        <f>K8</f>
        <v>15000</v>
      </c>
      <c r="L5" s="28">
        <f>L8</f>
        <v>15000</v>
      </c>
    </row>
    <row r="6" spans="1:12" ht="27.75" customHeight="1">
      <c r="A6" s="343"/>
      <c r="B6" s="671"/>
      <c r="C6" s="672"/>
      <c r="D6" s="26" t="s">
        <v>1</v>
      </c>
      <c r="E6" s="361"/>
      <c r="F6" s="369"/>
      <c r="G6" s="369"/>
      <c r="H6" s="362"/>
      <c r="I6" s="29"/>
      <c r="J6" s="29"/>
      <c r="K6" s="29"/>
      <c r="L6" s="29"/>
    </row>
    <row r="7" spans="1:12" ht="18.75" customHeight="1">
      <c r="A7" s="453"/>
      <c r="B7" s="671"/>
      <c r="C7" s="672"/>
      <c r="D7" s="27" t="s">
        <v>2</v>
      </c>
      <c r="E7" s="361"/>
      <c r="F7" s="369"/>
      <c r="G7" s="369"/>
      <c r="H7" s="362"/>
      <c r="I7" s="29"/>
      <c r="J7" s="29"/>
      <c r="K7" s="29"/>
      <c r="L7" s="29"/>
    </row>
    <row r="8" spans="1:12" s="40" customFormat="1" ht="16.5" customHeight="1">
      <c r="A8" s="37"/>
      <c r="B8" s="651" t="s">
        <v>544</v>
      </c>
      <c r="C8" s="652"/>
      <c r="D8" s="12" t="s">
        <v>13</v>
      </c>
      <c r="E8" s="365"/>
      <c r="F8" s="371"/>
      <c r="G8" s="371"/>
      <c r="H8" s="366"/>
      <c r="I8" s="31">
        <f>I9+I14</f>
        <v>16800</v>
      </c>
      <c r="J8" s="31">
        <f>J9+J14</f>
        <v>-1800</v>
      </c>
      <c r="K8" s="31">
        <f>K9+K14</f>
        <v>15000</v>
      </c>
      <c r="L8" s="31">
        <f>L9+L14</f>
        <v>15000</v>
      </c>
    </row>
    <row r="9" spans="1:12" s="40" customFormat="1" ht="16.5" customHeight="1">
      <c r="A9" s="41"/>
      <c r="B9" s="38"/>
      <c r="C9" s="39"/>
      <c r="D9" s="16" t="s">
        <v>14</v>
      </c>
      <c r="E9" s="396"/>
      <c r="F9" s="397"/>
      <c r="G9" s="397"/>
      <c r="H9" s="398"/>
      <c r="I9" s="33">
        <f>SUM(I10:I13)</f>
        <v>16800</v>
      </c>
      <c r="J9" s="33">
        <f>SUM(J10:J13)</f>
        <v>-1800</v>
      </c>
      <c r="K9" s="33">
        <f>SUM(K10:K13)</f>
        <v>15000</v>
      </c>
      <c r="L9" s="33">
        <f>SUM(L10:L13)</f>
        <v>15000</v>
      </c>
    </row>
    <row r="10" spans="1:12" s="43" customFormat="1" ht="32.25" customHeight="1">
      <c r="A10" s="42">
        <v>2115</v>
      </c>
      <c r="B10" s="24">
        <v>272</v>
      </c>
      <c r="C10" s="18">
        <v>272</v>
      </c>
      <c r="D10" s="25" t="s">
        <v>15</v>
      </c>
      <c r="E10" s="84" t="s">
        <v>549</v>
      </c>
      <c r="F10" s="84" t="s">
        <v>554</v>
      </c>
      <c r="G10" s="84" t="s">
        <v>554</v>
      </c>
      <c r="H10" s="84" t="s">
        <v>554</v>
      </c>
      <c r="I10" s="113">
        <v>5000</v>
      </c>
      <c r="J10" s="113">
        <f>K10-I10</f>
        <v>-500</v>
      </c>
      <c r="K10" s="113">
        <v>4500</v>
      </c>
      <c r="L10" s="113">
        <f>K10</f>
        <v>4500</v>
      </c>
    </row>
    <row r="11" spans="1:12" s="43" customFormat="1" ht="26.25" customHeight="1">
      <c r="A11" s="42">
        <v>2115</v>
      </c>
      <c r="B11" s="24">
        <v>274</v>
      </c>
      <c r="C11" s="18">
        <v>274</v>
      </c>
      <c r="D11" s="44" t="s">
        <v>16</v>
      </c>
      <c r="E11" s="84" t="s">
        <v>549</v>
      </c>
      <c r="F11" s="84" t="s">
        <v>554</v>
      </c>
      <c r="G11" s="84" t="s">
        <v>554</v>
      </c>
      <c r="H11" s="84" t="s">
        <v>554</v>
      </c>
      <c r="I11" s="113">
        <v>6800</v>
      </c>
      <c r="J11" s="113">
        <f>K11-I11</f>
        <v>-800</v>
      </c>
      <c r="K11" s="113">
        <v>6000</v>
      </c>
      <c r="L11" s="113">
        <f>K11</f>
        <v>6000</v>
      </c>
    </row>
    <row r="12" spans="1:12" s="43" customFormat="1" ht="32.25" customHeight="1">
      <c r="A12" s="42">
        <v>2115</v>
      </c>
      <c r="B12" s="24">
        <v>285</v>
      </c>
      <c r="C12" s="18">
        <v>285</v>
      </c>
      <c r="D12" s="25" t="s">
        <v>17</v>
      </c>
      <c r="E12" s="84" t="s">
        <v>549</v>
      </c>
      <c r="F12" s="84" t="s">
        <v>554</v>
      </c>
      <c r="G12" s="84" t="s">
        <v>554</v>
      </c>
      <c r="H12" s="84" t="s">
        <v>554</v>
      </c>
      <c r="I12" s="113">
        <v>0</v>
      </c>
      <c r="J12" s="113">
        <f>K12-I12</f>
        <v>0</v>
      </c>
      <c r="K12" s="113">
        <v>0</v>
      </c>
      <c r="L12" s="113">
        <f>K12</f>
        <v>0</v>
      </c>
    </row>
    <row r="13" spans="1:12" s="43" customFormat="1" ht="22.5" customHeight="1">
      <c r="A13" s="42">
        <v>2115</v>
      </c>
      <c r="B13" s="24">
        <v>287</v>
      </c>
      <c r="C13" s="18">
        <v>287</v>
      </c>
      <c r="D13" s="25" t="s">
        <v>18</v>
      </c>
      <c r="E13" s="84" t="s">
        <v>549</v>
      </c>
      <c r="F13" s="84" t="s">
        <v>554</v>
      </c>
      <c r="G13" s="84" t="s">
        <v>554</v>
      </c>
      <c r="H13" s="84" t="s">
        <v>554</v>
      </c>
      <c r="I13" s="113">
        <v>5000</v>
      </c>
      <c r="J13" s="113">
        <f>K13-I13</f>
        <v>-500</v>
      </c>
      <c r="K13" s="113">
        <v>4500</v>
      </c>
      <c r="L13" s="113">
        <f>K13</f>
        <v>4500</v>
      </c>
    </row>
    <row r="14" spans="1:12" s="20" customFormat="1" ht="16.5" customHeight="1">
      <c r="A14" s="59"/>
      <c r="B14" s="60"/>
      <c r="C14" s="61"/>
      <c r="D14" s="62" t="s">
        <v>520</v>
      </c>
      <c r="E14" s="376"/>
      <c r="F14" s="377"/>
      <c r="G14" s="377"/>
      <c r="H14" s="378"/>
      <c r="I14" s="63">
        <f>I15</f>
        <v>0</v>
      </c>
      <c r="J14" s="63">
        <f>J15</f>
        <v>0</v>
      </c>
      <c r="K14" s="63">
        <f>K15</f>
        <v>0</v>
      </c>
      <c r="L14" s="63">
        <f>L15</f>
        <v>0</v>
      </c>
    </row>
    <row r="15" spans="1:12" s="43" customFormat="1" ht="32.25" customHeight="1">
      <c r="A15" s="42">
        <v>2115</v>
      </c>
      <c r="B15" s="130">
        <v>299</v>
      </c>
      <c r="C15" s="18">
        <v>299</v>
      </c>
      <c r="D15" s="25" t="s">
        <v>521</v>
      </c>
      <c r="E15" s="84" t="s">
        <v>551</v>
      </c>
      <c r="F15" s="84" t="s">
        <v>554</v>
      </c>
      <c r="G15" s="84" t="s">
        <v>554</v>
      </c>
      <c r="H15" s="84" t="s">
        <v>554</v>
      </c>
      <c r="I15" s="113">
        <v>0</v>
      </c>
      <c r="J15" s="113">
        <f>K15-I15</f>
        <v>0</v>
      </c>
      <c r="K15" s="113">
        <v>0</v>
      </c>
      <c r="L15" s="113">
        <f>K15</f>
        <v>0</v>
      </c>
    </row>
    <row r="16" spans="1:12" s="4" customFormat="1" ht="16.5" customHeight="1">
      <c r="A16" s="5"/>
      <c r="B16" s="651" t="s">
        <v>547</v>
      </c>
      <c r="C16" s="652"/>
      <c r="D16" s="482" t="s">
        <v>414</v>
      </c>
      <c r="E16" s="389"/>
      <c r="F16" s="389"/>
      <c r="G16" s="389"/>
      <c r="H16" s="390"/>
      <c r="I16" s="162">
        <f aca="true" t="shared" si="0" ref="I16:L17">I17</f>
        <v>5000</v>
      </c>
      <c r="J16" s="162">
        <f t="shared" si="0"/>
        <v>0</v>
      </c>
      <c r="K16" s="162">
        <f t="shared" si="0"/>
        <v>5000</v>
      </c>
      <c r="L16" s="162">
        <f t="shared" si="0"/>
        <v>5000</v>
      </c>
    </row>
    <row r="17" spans="1:12" s="4" customFormat="1" ht="16.5" customHeight="1">
      <c r="A17" s="5"/>
      <c r="B17" s="258"/>
      <c r="C17" s="150"/>
      <c r="D17" s="483" t="s">
        <v>415</v>
      </c>
      <c r="E17" s="391"/>
      <c r="F17" s="391"/>
      <c r="G17" s="391"/>
      <c r="H17" s="392"/>
      <c r="I17" s="63">
        <f t="shared" si="0"/>
        <v>5000</v>
      </c>
      <c r="J17" s="63">
        <f t="shared" si="0"/>
        <v>0</v>
      </c>
      <c r="K17" s="63">
        <f t="shared" si="0"/>
        <v>5000</v>
      </c>
      <c r="L17" s="63">
        <f t="shared" si="0"/>
        <v>5000</v>
      </c>
    </row>
    <row r="18" spans="1:12" s="4" customFormat="1" ht="16.5" customHeight="1">
      <c r="A18" s="5"/>
      <c r="B18" s="175">
        <v>872</v>
      </c>
      <c r="C18" s="1">
        <v>872</v>
      </c>
      <c r="D18" s="484" t="s">
        <v>316</v>
      </c>
      <c r="E18" s="84" t="s">
        <v>548</v>
      </c>
      <c r="F18" s="189">
        <v>1</v>
      </c>
      <c r="G18" s="189">
        <v>1</v>
      </c>
      <c r="H18" s="189">
        <v>1</v>
      </c>
      <c r="I18" s="32">
        <v>5000</v>
      </c>
      <c r="J18" s="113">
        <f>K18-I18</f>
        <v>0</v>
      </c>
      <c r="K18" s="32">
        <v>5000</v>
      </c>
      <c r="L18" s="32">
        <f>K18</f>
        <v>5000</v>
      </c>
    </row>
    <row r="19" spans="2:3" ht="14.25" customHeight="1">
      <c r="B19" s="50"/>
      <c r="C19" s="51"/>
    </row>
    <row r="20" spans="2:12" ht="14.25" customHeight="1">
      <c r="B20" s="455"/>
      <c r="C20" s="485"/>
      <c r="D20" s="485"/>
      <c r="E20" s="485"/>
      <c r="F20" s="485"/>
      <c r="G20" s="485"/>
      <c r="H20" s="485"/>
      <c r="I20" s="485"/>
      <c r="J20" s="549" t="s">
        <v>685</v>
      </c>
      <c r="K20" s="34"/>
      <c r="L20" s="34"/>
    </row>
    <row r="21" spans="2:12" ht="23.25" customHeight="1">
      <c r="B21" s="680" t="s">
        <v>629</v>
      </c>
      <c r="C21" s="680"/>
      <c r="D21" s="498" t="s">
        <v>616</v>
      </c>
      <c r="H21" s="80"/>
      <c r="I21" s="499">
        <f>SUM(I22:I25)</f>
        <v>5000</v>
      </c>
      <c r="J21" s="499">
        <f>SUM(J22:J25)</f>
        <v>1042.97</v>
      </c>
      <c r="K21" s="499">
        <f>SUM(K22:K25)</f>
        <v>4500</v>
      </c>
      <c r="L21" s="499">
        <f>SUM(L22:L25)</f>
        <v>4500</v>
      </c>
    </row>
    <row r="22" spans="2:12" ht="31.5" customHeight="1">
      <c r="B22" s="101"/>
      <c r="D22" s="34" t="s">
        <v>625</v>
      </c>
      <c r="H22" s="80"/>
      <c r="I22" s="500">
        <v>5000</v>
      </c>
      <c r="J22" s="501">
        <v>1042.97</v>
      </c>
      <c r="K22" s="500">
        <v>4500</v>
      </c>
      <c r="L22" s="500">
        <v>4500</v>
      </c>
    </row>
    <row r="23" spans="2:12" ht="31.5" customHeight="1">
      <c r="B23" s="101"/>
      <c r="D23" s="34" t="s">
        <v>626</v>
      </c>
      <c r="H23" s="80"/>
      <c r="I23" s="500">
        <v>0</v>
      </c>
      <c r="J23" s="500"/>
      <c r="K23" s="500">
        <v>0</v>
      </c>
      <c r="L23" s="500">
        <v>0</v>
      </c>
    </row>
    <row r="24" spans="2:12" ht="31.5" customHeight="1">
      <c r="B24" s="101"/>
      <c r="C24" s="36"/>
      <c r="D24" s="678" t="s">
        <v>627</v>
      </c>
      <c r="E24" s="678"/>
      <c r="F24" s="678"/>
      <c r="G24" s="678"/>
      <c r="H24" s="679"/>
      <c r="I24" s="500">
        <v>0</v>
      </c>
      <c r="J24" s="500"/>
      <c r="K24" s="500">
        <v>0</v>
      </c>
      <c r="L24" s="500">
        <v>0</v>
      </c>
    </row>
    <row r="25" spans="2:12" ht="31.5" customHeight="1">
      <c r="B25" s="101"/>
      <c r="D25" s="34" t="s">
        <v>628</v>
      </c>
      <c r="H25" s="80"/>
      <c r="I25" s="500">
        <v>0</v>
      </c>
      <c r="J25" s="500"/>
      <c r="K25" s="500">
        <v>0</v>
      </c>
      <c r="L25" s="500">
        <v>0</v>
      </c>
    </row>
  </sheetData>
  <sheetProtection/>
  <mergeCells count="18">
    <mergeCell ref="A1:A4"/>
    <mergeCell ref="E3:E4"/>
    <mergeCell ref="F3:H3"/>
    <mergeCell ref="K3:K4"/>
    <mergeCell ref="L3:L4"/>
    <mergeCell ref="J1:J4"/>
    <mergeCell ref="B3:B4"/>
    <mergeCell ref="C3:C4"/>
    <mergeCell ref="D1:D4"/>
    <mergeCell ref="K1:L2"/>
    <mergeCell ref="D24:H24"/>
    <mergeCell ref="B5:C7"/>
    <mergeCell ref="B8:C8"/>
    <mergeCell ref="B16:C16"/>
    <mergeCell ref="B1:C2"/>
    <mergeCell ref="I1:I4"/>
    <mergeCell ref="E1:H2"/>
    <mergeCell ref="B21:C21"/>
  </mergeCells>
  <printOptions/>
  <pageMargins left="0.7874015748031497" right="0.7874015748031497" top="0.7874015748031497" bottom="0.7874015748031497" header="0.31496062992125984" footer="0.31496062992125984"/>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sheetPr>
    <tabColor theme="0"/>
  </sheetPr>
  <dimension ref="A1:L39"/>
  <sheetViews>
    <sheetView showGridLines="0" zoomScale="90" zoomScaleNormal="90" zoomScalePageLayoutView="0" workbookViewId="0" topLeftCell="A16">
      <selection activeCell="B1" sqref="B1:L26"/>
    </sheetView>
  </sheetViews>
  <sheetFormatPr defaultColWidth="9.140625" defaultRowHeight="12.75"/>
  <cols>
    <col min="1" max="1" width="12.140625" style="70" customWidth="1"/>
    <col min="2" max="2" width="5.7109375" style="70" customWidth="1"/>
    <col min="3" max="3" width="5.7109375" style="13" customWidth="1"/>
    <col min="4" max="4" width="70.7109375" style="9" customWidth="1"/>
    <col min="5" max="8" width="4.7109375" style="69" customWidth="1"/>
    <col min="9" max="12" width="15.7109375" style="69" customWidth="1"/>
    <col min="13" max="16384" width="9.140625" style="9"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s="255" customFormat="1" ht="27" customHeight="1">
      <c r="A5" s="681">
        <v>4</v>
      </c>
      <c r="B5" s="684">
        <v>4</v>
      </c>
      <c r="C5" s="685"/>
      <c r="D5" s="155" t="s">
        <v>579</v>
      </c>
      <c r="E5" s="368"/>
      <c r="F5" s="368"/>
      <c r="G5" s="368"/>
      <c r="H5" s="368"/>
      <c r="I5" s="28">
        <f>I8</f>
        <v>1180207</v>
      </c>
      <c r="J5" s="28">
        <f>J8</f>
        <v>-74902</v>
      </c>
      <c r="K5" s="28">
        <f>K8</f>
        <v>1105305</v>
      </c>
      <c r="L5" s="28">
        <f>L8</f>
        <v>1105305</v>
      </c>
    </row>
    <row r="6" spans="1:12" ht="26.25" customHeight="1">
      <c r="A6" s="682"/>
      <c r="B6" s="686"/>
      <c r="C6" s="687"/>
      <c r="D6" s="26" t="s">
        <v>1</v>
      </c>
      <c r="E6" s="361"/>
      <c r="F6" s="369"/>
      <c r="G6" s="369"/>
      <c r="H6" s="362"/>
      <c r="I6" s="29"/>
      <c r="J6" s="29"/>
      <c r="K6" s="29"/>
      <c r="L6" s="29"/>
    </row>
    <row r="7" spans="1:12" ht="24.75" customHeight="1">
      <c r="A7" s="683"/>
      <c r="B7" s="686"/>
      <c r="C7" s="687"/>
      <c r="D7" s="27" t="s">
        <v>2</v>
      </c>
      <c r="E7" s="361"/>
      <c r="F7" s="369"/>
      <c r="G7" s="369"/>
      <c r="H7" s="362"/>
      <c r="I7" s="29"/>
      <c r="J7" s="29"/>
      <c r="K7" s="29"/>
      <c r="L7" s="29"/>
    </row>
    <row r="8" spans="1:12" s="13" customFormat="1" ht="16.5" customHeight="1">
      <c r="A8" s="53"/>
      <c r="B8" s="651" t="s">
        <v>544</v>
      </c>
      <c r="C8" s="652"/>
      <c r="D8" s="12" t="s">
        <v>19</v>
      </c>
      <c r="E8" s="365"/>
      <c r="F8" s="371"/>
      <c r="G8" s="371"/>
      <c r="H8" s="366"/>
      <c r="I8" s="31">
        <f>I9+I21</f>
        <v>1180207</v>
      </c>
      <c r="J8" s="31">
        <f>J9+J21</f>
        <v>-74902</v>
      </c>
      <c r="K8" s="31">
        <f>K9+K21</f>
        <v>1105305</v>
      </c>
      <c r="L8" s="31">
        <f>L9+L21</f>
        <v>1105305</v>
      </c>
    </row>
    <row r="9" spans="1:12" s="13" customFormat="1" ht="16.5" customHeight="1">
      <c r="A9" s="54"/>
      <c r="B9" s="55"/>
      <c r="C9" s="56"/>
      <c r="D9" s="16" t="s">
        <v>20</v>
      </c>
      <c r="E9" s="386"/>
      <c r="F9" s="387"/>
      <c r="G9" s="387"/>
      <c r="H9" s="388"/>
      <c r="I9" s="33">
        <f>SUM(I10:I20)</f>
        <v>1035707</v>
      </c>
      <c r="J9" s="33">
        <f>SUM(J10:J20)</f>
        <v>-67677</v>
      </c>
      <c r="K9" s="33">
        <f>SUM(K10:K20)</f>
        <v>968030</v>
      </c>
      <c r="L9" s="33">
        <f>SUM(L10:L20)</f>
        <v>968030</v>
      </c>
    </row>
    <row r="10" spans="1:12" s="20" customFormat="1" ht="28.5" customHeight="1">
      <c r="A10" s="17">
        <v>2115</v>
      </c>
      <c r="B10" s="24">
        <v>306</v>
      </c>
      <c r="C10" s="18">
        <v>306</v>
      </c>
      <c r="D10" s="25" t="s">
        <v>21</v>
      </c>
      <c r="E10" s="84" t="s">
        <v>549</v>
      </c>
      <c r="F10" s="84" t="s">
        <v>554</v>
      </c>
      <c r="G10" s="84" t="s">
        <v>554</v>
      </c>
      <c r="H10" s="84" t="s">
        <v>554</v>
      </c>
      <c r="I10" s="32">
        <v>170850</v>
      </c>
      <c r="J10" s="32">
        <f>K10-I10</f>
        <v>-51965</v>
      </c>
      <c r="K10" s="32">
        <v>118885</v>
      </c>
      <c r="L10" s="32">
        <f>K10</f>
        <v>118885</v>
      </c>
    </row>
    <row r="11" spans="1:12" s="20" customFormat="1" ht="28.5" customHeight="1">
      <c r="A11" s="17">
        <v>2115</v>
      </c>
      <c r="B11" s="24">
        <v>307</v>
      </c>
      <c r="C11" s="18">
        <v>307</v>
      </c>
      <c r="D11" s="25" t="s">
        <v>526</v>
      </c>
      <c r="E11" s="84" t="s">
        <v>549</v>
      </c>
      <c r="F11" s="84" t="s">
        <v>554</v>
      </c>
      <c r="G11" s="84" t="s">
        <v>554</v>
      </c>
      <c r="H11" s="84" t="s">
        <v>554</v>
      </c>
      <c r="I11" s="32">
        <v>0</v>
      </c>
      <c r="J11" s="32">
        <f aca="true" t="shared" si="0" ref="J11:J23">K11-I11</f>
        <v>0</v>
      </c>
      <c r="K11" s="32">
        <v>0</v>
      </c>
      <c r="L11" s="32">
        <f aca="true" t="shared" si="1" ref="L11:L23">K11</f>
        <v>0</v>
      </c>
    </row>
    <row r="12" spans="1:12" s="20" customFormat="1" ht="21.75" customHeight="1">
      <c r="A12" s="17">
        <v>2115</v>
      </c>
      <c r="B12" s="502">
        <v>308</v>
      </c>
      <c r="C12" s="301">
        <v>308</v>
      </c>
      <c r="D12" s="322" t="s">
        <v>609</v>
      </c>
      <c r="E12" s="84" t="s">
        <v>549</v>
      </c>
      <c r="F12" s="84" t="s">
        <v>554</v>
      </c>
      <c r="G12" s="84" t="s">
        <v>554</v>
      </c>
      <c r="H12" s="84" t="s">
        <v>554</v>
      </c>
      <c r="I12" s="32">
        <v>3400</v>
      </c>
      <c r="J12" s="32">
        <f t="shared" si="0"/>
        <v>-170</v>
      </c>
      <c r="K12" s="32">
        <v>3230</v>
      </c>
      <c r="L12" s="32">
        <f t="shared" si="1"/>
        <v>3230</v>
      </c>
    </row>
    <row r="13" spans="1:12" s="20" customFormat="1" ht="74.25" customHeight="1">
      <c r="A13" s="17">
        <v>2115</v>
      </c>
      <c r="B13" s="24">
        <v>309</v>
      </c>
      <c r="C13" s="18">
        <v>309</v>
      </c>
      <c r="D13" s="322" t="s">
        <v>528</v>
      </c>
      <c r="E13" s="84" t="s">
        <v>549</v>
      </c>
      <c r="F13" s="84" t="s">
        <v>554</v>
      </c>
      <c r="G13" s="84" t="s">
        <v>554</v>
      </c>
      <c r="H13" s="84" t="s">
        <v>554</v>
      </c>
      <c r="I13" s="32">
        <v>0</v>
      </c>
      <c r="J13" s="32">
        <f t="shared" si="0"/>
        <v>0</v>
      </c>
      <c r="K13" s="32">
        <v>0</v>
      </c>
      <c r="L13" s="32">
        <f t="shared" si="1"/>
        <v>0</v>
      </c>
    </row>
    <row r="14" spans="1:12" s="20" customFormat="1" ht="81" customHeight="1">
      <c r="A14" s="17">
        <v>2120</v>
      </c>
      <c r="B14" s="24">
        <v>310</v>
      </c>
      <c r="C14" s="18">
        <v>310</v>
      </c>
      <c r="D14" s="322" t="s">
        <v>529</v>
      </c>
      <c r="E14" s="84" t="s">
        <v>548</v>
      </c>
      <c r="F14" s="84" t="s">
        <v>554</v>
      </c>
      <c r="G14" s="84" t="s">
        <v>554</v>
      </c>
      <c r="H14" s="84" t="s">
        <v>554</v>
      </c>
      <c r="I14" s="32">
        <v>0</v>
      </c>
      <c r="J14" s="32">
        <f t="shared" si="0"/>
        <v>0</v>
      </c>
      <c r="K14" s="32">
        <v>0</v>
      </c>
      <c r="L14" s="32">
        <f t="shared" si="1"/>
        <v>0</v>
      </c>
    </row>
    <row r="15" spans="1:12" s="20" customFormat="1" ht="18.75" customHeight="1">
      <c r="A15" s="17">
        <v>2115</v>
      </c>
      <c r="B15" s="331">
        <v>324</v>
      </c>
      <c r="C15" s="302">
        <v>324</v>
      </c>
      <c r="D15" s="294" t="s">
        <v>18</v>
      </c>
      <c r="E15" s="84" t="s">
        <v>549</v>
      </c>
      <c r="F15" s="84" t="s">
        <v>554</v>
      </c>
      <c r="G15" s="84" t="s">
        <v>554</v>
      </c>
      <c r="H15" s="84" t="s">
        <v>554</v>
      </c>
      <c r="I15" s="32">
        <v>3500</v>
      </c>
      <c r="J15" s="32">
        <f t="shared" si="0"/>
        <v>-877</v>
      </c>
      <c r="K15" s="32">
        <v>2623</v>
      </c>
      <c r="L15" s="32">
        <f t="shared" si="1"/>
        <v>2623</v>
      </c>
    </row>
    <row r="16" spans="1:12" s="20" customFormat="1" ht="54.75" customHeight="1">
      <c r="A16" s="17">
        <v>2115</v>
      </c>
      <c r="B16" s="331">
        <v>334</v>
      </c>
      <c r="C16" s="302">
        <v>334</v>
      </c>
      <c r="D16" s="57" t="s">
        <v>22</v>
      </c>
      <c r="E16" s="84" t="s">
        <v>549</v>
      </c>
      <c r="F16" s="84" t="s">
        <v>554</v>
      </c>
      <c r="G16" s="84" t="s">
        <v>554</v>
      </c>
      <c r="H16" s="84" t="s">
        <v>554</v>
      </c>
      <c r="I16" s="32">
        <v>289900</v>
      </c>
      <c r="J16" s="32">
        <f t="shared" si="0"/>
        <v>-14495</v>
      </c>
      <c r="K16" s="32">
        <v>275405</v>
      </c>
      <c r="L16" s="32">
        <f t="shared" si="1"/>
        <v>275405</v>
      </c>
    </row>
    <row r="17" spans="1:12" s="20" customFormat="1" ht="26.25" customHeight="1">
      <c r="A17" s="17">
        <v>2115</v>
      </c>
      <c r="B17" s="331">
        <v>335</v>
      </c>
      <c r="C17" s="302">
        <v>335</v>
      </c>
      <c r="D17" s="57" t="s">
        <v>23</v>
      </c>
      <c r="E17" s="84" t="s">
        <v>549</v>
      </c>
      <c r="F17" s="84" t="s">
        <v>554</v>
      </c>
      <c r="G17" s="84" t="s">
        <v>554</v>
      </c>
      <c r="H17" s="84" t="s">
        <v>554</v>
      </c>
      <c r="I17" s="32">
        <v>0</v>
      </c>
      <c r="J17" s="32">
        <f t="shared" si="0"/>
        <v>0</v>
      </c>
      <c r="K17" s="32">
        <v>0</v>
      </c>
      <c r="L17" s="32">
        <f t="shared" si="1"/>
        <v>0</v>
      </c>
    </row>
    <row r="18" spans="1:12" s="20" customFormat="1" ht="48.75" customHeight="1">
      <c r="A18" s="17">
        <v>2120</v>
      </c>
      <c r="B18" s="331">
        <v>336</v>
      </c>
      <c r="C18" s="302">
        <v>336</v>
      </c>
      <c r="D18" s="57" t="s">
        <v>24</v>
      </c>
      <c r="E18" s="84" t="s">
        <v>548</v>
      </c>
      <c r="F18" s="84" t="s">
        <v>554</v>
      </c>
      <c r="G18" s="84" t="s">
        <v>554</v>
      </c>
      <c r="H18" s="84" t="s">
        <v>554</v>
      </c>
      <c r="I18" s="32">
        <v>564657</v>
      </c>
      <c r="J18" s="32">
        <f t="shared" si="0"/>
        <v>0</v>
      </c>
      <c r="K18" s="32">
        <v>564657</v>
      </c>
      <c r="L18" s="32">
        <f t="shared" si="1"/>
        <v>564657</v>
      </c>
    </row>
    <row r="19" spans="1:12" s="20" customFormat="1" ht="27" customHeight="1">
      <c r="A19" s="17">
        <v>2115</v>
      </c>
      <c r="B19" s="331">
        <v>340</v>
      </c>
      <c r="C19" s="302">
        <v>340</v>
      </c>
      <c r="D19" s="57" t="s">
        <v>604</v>
      </c>
      <c r="E19" s="84" t="s">
        <v>549</v>
      </c>
      <c r="F19" s="84" t="s">
        <v>554</v>
      </c>
      <c r="G19" s="84" t="s">
        <v>554</v>
      </c>
      <c r="H19" s="84" t="s">
        <v>554</v>
      </c>
      <c r="I19" s="32">
        <v>0</v>
      </c>
      <c r="J19" s="32">
        <f t="shared" si="0"/>
        <v>0</v>
      </c>
      <c r="K19" s="32">
        <v>0</v>
      </c>
      <c r="L19" s="32">
        <f t="shared" si="1"/>
        <v>0</v>
      </c>
    </row>
    <row r="20" spans="1:12" s="20" customFormat="1" ht="21.75" customHeight="1">
      <c r="A20" s="17">
        <v>2115</v>
      </c>
      <c r="B20" s="502">
        <v>341</v>
      </c>
      <c r="C20" s="301">
        <v>341</v>
      </c>
      <c r="D20" s="322" t="s">
        <v>453</v>
      </c>
      <c r="E20" s="84" t="s">
        <v>549</v>
      </c>
      <c r="F20" s="84" t="s">
        <v>554</v>
      </c>
      <c r="G20" s="84" t="s">
        <v>554</v>
      </c>
      <c r="H20" s="84" t="s">
        <v>554</v>
      </c>
      <c r="I20" s="32">
        <v>3400</v>
      </c>
      <c r="J20" s="32">
        <f t="shared" si="0"/>
        <v>-170</v>
      </c>
      <c r="K20" s="32">
        <v>3230</v>
      </c>
      <c r="L20" s="32">
        <f t="shared" si="1"/>
        <v>3230</v>
      </c>
    </row>
    <row r="21" spans="1:12" s="20" customFormat="1" ht="16.5" customHeight="1">
      <c r="A21" s="59"/>
      <c r="B21" s="60"/>
      <c r="C21" s="61"/>
      <c r="D21" s="62" t="s">
        <v>25</v>
      </c>
      <c r="E21" s="386"/>
      <c r="F21" s="387"/>
      <c r="G21" s="387"/>
      <c r="H21" s="388"/>
      <c r="I21" s="63">
        <f>SUM(I22:I23)</f>
        <v>144500</v>
      </c>
      <c r="J21" s="63">
        <f>SUM(J22:J23)</f>
        <v>-7225</v>
      </c>
      <c r="K21" s="63">
        <f>SUM(K22:K23)</f>
        <v>137275</v>
      </c>
      <c r="L21" s="63">
        <f>SUM(L22:L23)</f>
        <v>137275</v>
      </c>
    </row>
    <row r="22" spans="1:12" s="20" customFormat="1" ht="24" customHeight="1">
      <c r="A22" s="115" t="s">
        <v>675</v>
      </c>
      <c r="B22" s="24">
        <v>332</v>
      </c>
      <c r="C22" s="18">
        <v>332</v>
      </c>
      <c r="D22" s="25" t="s">
        <v>26</v>
      </c>
      <c r="E22" s="84" t="s">
        <v>552</v>
      </c>
      <c r="F22" s="84" t="s">
        <v>557</v>
      </c>
      <c r="G22" s="84" t="s">
        <v>566</v>
      </c>
      <c r="H22" s="84" t="s">
        <v>554</v>
      </c>
      <c r="I22" s="32">
        <v>0</v>
      </c>
      <c r="J22" s="32">
        <f t="shared" si="0"/>
        <v>0</v>
      </c>
      <c r="K22" s="32">
        <v>0</v>
      </c>
      <c r="L22" s="32">
        <f t="shared" si="1"/>
        <v>0</v>
      </c>
    </row>
    <row r="23" spans="1:12" s="20" customFormat="1" ht="58.5" customHeight="1">
      <c r="A23" s="17">
        <v>2120</v>
      </c>
      <c r="B23" s="331">
        <v>342</v>
      </c>
      <c r="C23" s="302">
        <v>342</v>
      </c>
      <c r="D23" s="294" t="s">
        <v>486</v>
      </c>
      <c r="E23" s="84" t="s">
        <v>551</v>
      </c>
      <c r="F23" s="84" t="s">
        <v>554</v>
      </c>
      <c r="G23" s="84" t="s">
        <v>554</v>
      </c>
      <c r="H23" s="84" t="s">
        <v>554</v>
      </c>
      <c r="I23" s="32">
        <v>144500</v>
      </c>
      <c r="J23" s="32">
        <f t="shared" si="0"/>
        <v>-7225</v>
      </c>
      <c r="K23" s="32">
        <v>137275</v>
      </c>
      <c r="L23" s="32">
        <f t="shared" si="1"/>
        <v>137275</v>
      </c>
    </row>
    <row r="24" spans="2:12" ht="16.5" customHeight="1">
      <c r="B24" s="651" t="s">
        <v>547</v>
      </c>
      <c r="C24" s="652"/>
      <c r="D24" s="482" t="s">
        <v>416</v>
      </c>
      <c r="E24" s="371"/>
      <c r="F24" s="371"/>
      <c r="G24" s="371"/>
      <c r="H24" s="366"/>
      <c r="I24" s="162">
        <f>I25</f>
        <v>15000</v>
      </c>
      <c r="J24" s="162">
        <f>J25</f>
        <v>0</v>
      </c>
      <c r="K24" s="162">
        <f>K25</f>
        <v>15000</v>
      </c>
      <c r="L24" s="162">
        <f>L25</f>
        <v>15000</v>
      </c>
    </row>
    <row r="25" spans="2:12" ht="16.5" customHeight="1">
      <c r="B25" s="258"/>
      <c r="C25" s="150"/>
      <c r="D25" s="483" t="s">
        <v>417</v>
      </c>
      <c r="E25" s="387"/>
      <c r="F25" s="387"/>
      <c r="G25" s="387"/>
      <c r="H25" s="388"/>
      <c r="I25" s="63">
        <f>SUM(I26:I27)</f>
        <v>15000</v>
      </c>
      <c r="J25" s="63">
        <f>SUM(J26:J27)</f>
        <v>0</v>
      </c>
      <c r="K25" s="63">
        <f>SUM(K26:K27)</f>
        <v>15000</v>
      </c>
      <c r="L25" s="63">
        <f>SUM(L26:L27)</f>
        <v>15000</v>
      </c>
    </row>
    <row r="26" spans="2:12" ht="16.5" customHeight="1">
      <c r="B26" s="175">
        <v>873</v>
      </c>
      <c r="C26" s="1">
        <v>873</v>
      </c>
      <c r="D26" s="484" t="s">
        <v>316</v>
      </c>
      <c r="E26" s="84" t="s">
        <v>548</v>
      </c>
      <c r="F26" s="189">
        <v>1</v>
      </c>
      <c r="G26" s="189">
        <v>1</v>
      </c>
      <c r="H26" s="189">
        <v>1</v>
      </c>
      <c r="I26" s="32">
        <v>15000</v>
      </c>
      <c r="J26" s="32">
        <f>K26-I26</f>
        <v>0</v>
      </c>
      <c r="K26" s="32">
        <v>15000</v>
      </c>
      <c r="L26" s="32">
        <f>K26</f>
        <v>15000</v>
      </c>
    </row>
    <row r="27" spans="1:12" s="2" customFormat="1" ht="13.5" customHeight="1">
      <c r="A27" s="67"/>
      <c r="B27" s="68"/>
      <c r="E27" s="69"/>
      <c r="F27" s="69"/>
      <c r="G27" s="69"/>
      <c r="H27" s="69"/>
      <c r="I27" s="69"/>
      <c r="J27" s="69"/>
      <c r="K27" s="69"/>
      <c r="L27" s="69"/>
    </row>
    <row r="28" spans="1:12" s="34" customFormat="1" ht="12.75">
      <c r="A28" s="59"/>
      <c r="B28" s="59"/>
      <c r="C28" s="40"/>
      <c r="E28" s="49"/>
      <c r="F28" s="49"/>
      <c r="G28" s="49"/>
      <c r="H28" s="49"/>
      <c r="I28" s="49"/>
      <c r="J28" s="549" t="s">
        <v>685</v>
      </c>
      <c r="K28" s="49"/>
      <c r="L28" s="49"/>
    </row>
    <row r="29" spans="1:12" ht="21.75" customHeight="1">
      <c r="A29" s="279"/>
      <c r="B29" s="680" t="s">
        <v>632</v>
      </c>
      <c r="C29" s="680"/>
      <c r="D29" s="498" t="s">
        <v>616</v>
      </c>
      <c r="E29" s="49"/>
      <c r="F29" s="49"/>
      <c r="G29" s="49"/>
      <c r="H29" s="80"/>
      <c r="I29" s="499">
        <f>SUM(I30:I33)</f>
        <v>170850</v>
      </c>
      <c r="J29" s="499">
        <f>SUM(J30:J33)</f>
        <v>125142.71</v>
      </c>
      <c r="K29" s="499">
        <f>SUM(K30:K33)</f>
        <v>118885</v>
      </c>
      <c r="L29" s="499">
        <f>SUM(L30:L33)</f>
        <v>118885</v>
      </c>
    </row>
    <row r="30" spans="1:12" s="64" customFormat="1" ht="21.75" customHeight="1">
      <c r="A30" s="303"/>
      <c r="B30" s="101"/>
      <c r="D30" s="34" t="s">
        <v>625</v>
      </c>
      <c r="E30" s="49"/>
      <c r="F30" s="49"/>
      <c r="G30" s="49"/>
      <c r="H30" s="80"/>
      <c r="I30" s="500">
        <v>106371</v>
      </c>
      <c r="J30" s="497">
        <v>125142.71</v>
      </c>
      <c r="K30" s="500">
        <v>98885</v>
      </c>
      <c r="L30" s="500">
        <f>K30</f>
        <v>98885</v>
      </c>
    </row>
    <row r="31" spans="1:12" s="34" customFormat="1" ht="21.75" customHeight="1">
      <c r="A31" s="59"/>
      <c r="B31" s="101"/>
      <c r="D31" s="34" t="s">
        <v>630</v>
      </c>
      <c r="E31" s="49"/>
      <c r="F31" s="49"/>
      <c r="G31" s="49"/>
      <c r="H31" s="80"/>
      <c r="I31" s="500">
        <v>64479</v>
      </c>
      <c r="J31" s="500"/>
      <c r="K31" s="500">
        <v>20000</v>
      </c>
      <c r="L31" s="500">
        <f>K31</f>
        <v>20000</v>
      </c>
    </row>
    <row r="32" spans="1:12" s="64" customFormat="1" ht="21.75" customHeight="1">
      <c r="A32" s="59"/>
      <c r="B32" s="101"/>
      <c r="D32" s="36" t="s">
        <v>631</v>
      </c>
      <c r="E32" s="36"/>
      <c r="F32" s="36"/>
      <c r="G32" s="36"/>
      <c r="H32" s="507"/>
      <c r="I32" s="500">
        <v>0</v>
      </c>
      <c r="J32" s="500"/>
      <c r="K32" s="500"/>
      <c r="L32" s="500"/>
    </row>
    <row r="33" spans="1:12" s="34" customFormat="1" ht="17.25" customHeight="1">
      <c r="A33" s="59"/>
      <c r="B33" s="101"/>
      <c r="D33" s="34" t="s">
        <v>628</v>
      </c>
      <c r="E33" s="49"/>
      <c r="F33" s="49"/>
      <c r="G33" s="49"/>
      <c r="H33" s="80"/>
      <c r="I33" s="500">
        <v>0</v>
      </c>
      <c r="J33" s="500"/>
      <c r="K33" s="500"/>
      <c r="L33" s="500"/>
    </row>
    <row r="34" spans="1:12" s="307" customFormat="1" ht="11.25">
      <c r="A34" s="306"/>
      <c r="B34" s="306"/>
      <c r="D34" s="496"/>
      <c r="E34" s="300"/>
      <c r="F34" s="300"/>
      <c r="G34" s="300"/>
      <c r="H34" s="300"/>
      <c r="I34" s="300"/>
      <c r="J34" s="300"/>
      <c r="K34" s="300"/>
      <c r="L34" s="300"/>
    </row>
    <row r="35" spans="1:12" s="307" customFormat="1" ht="11.25">
      <c r="A35" s="306"/>
      <c r="B35" s="308"/>
      <c r="C35" s="305"/>
      <c r="D35" s="496"/>
      <c r="E35" s="300"/>
      <c r="F35" s="300"/>
      <c r="G35" s="300"/>
      <c r="H35" s="300"/>
      <c r="I35" s="300"/>
      <c r="J35" s="300"/>
      <c r="K35" s="300"/>
      <c r="L35" s="300"/>
    </row>
    <row r="36" spans="1:12" s="307" customFormat="1" ht="12.75">
      <c r="A36" s="306"/>
      <c r="B36" s="59"/>
      <c r="C36" s="40"/>
      <c r="D36" s="34"/>
      <c r="E36" s="49"/>
      <c r="F36" s="49"/>
      <c r="G36" s="49"/>
      <c r="H36" s="49"/>
      <c r="I36" s="49"/>
      <c r="J36" s="549" t="s">
        <v>690</v>
      </c>
      <c r="K36" s="49"/>
      <c r="L36" s="49"/>
    </row>
    <row r="37" spans="2:12" ht="12.75">
      <c r="B37" s="680" t="s">
        <v>702</v>
      </c>
      <c r="C37" s="680"/>
      <c r="D37" s="498" t="s">
        <v>616</v>
      </c>
      <c r="E37" s="49"/>
      <c r="F37" s="49"/>
      <c r="G37" s="49"/>
      <c r="H37" s="80"/>
      <c r="I37" s="571">
        <f>I38+I39</f>
        <v>289900</v>
      </c>
      <c r="J37" s="499">
        <f>SUM(J38:J40)</f>
        <v>-14495</v>
      </c>
      <c r="K37" s="499">
        <f>SUM(K38:K40)</f>
        <v>275405</v>
      </c>
      <c r="L37" s="499">
        <f>SUM(L38:L40)</f>
        <v>275405</v>
      </c>
    </row>
    <row r="38" spans="2:12" ht="21.75" customHeight="1">
      <c r="B38" s="101"/>
      <c r="C38" s="64"/>
      <c r="D38" s="34" t="s">
        <v>682</v>
      </c>
      <c r="E38" s="49"/>
      <c r="F38" s="49"/>
      <c r="G38" s="49"/>
      <c r="H38" s="80"/>
      <c r="I38" s="500">
        <v>59500</v>
      </c>
      <c r="J38" s="497">
        <f>K38-I38</f>
        <v>-14495</v>
      </c>
      <c r="K38" s="500">
        <v>45005</v>
      </c>
      <c r="L38" s="500">
        <f>K38</f>
        <v>45005</v>
      </c>
    </row>
    <row r="39" spans="2:12" ht="14.25" customHeight="1">
      <c r="B39" s="101"/>
      <c r="C39" s="34"/>
      <c r="D39" s="34" t="s">
        <v>683</v>
      </c>
      <c r="E39" s="49"/>
      <c r="F39" s="49"/>
      <c r="G39" s="49"/>
      <c r="H39" s="80"/>
      <c r="I39" s="500">
        <v>230400</v>
      </c>
      <c r="J39" s="497">
        <f>K39-I39</f>
        <v>0</v>
      </c>
      <c r="K39" s="500">
        <v>230400</v>
      </c>
      <c r="L39" s="500">
        <f>K39</f>
        <v>230400</v>
      </c>
    </row>
  </sheetData>
  <sheetProtection/>
  <mergeCells count="19">
    <mergeCell ref="B1:C2"/>
    <mergeCell ref="K3:K4"/>
    <mergeCell ref="L3:L4"/>
    <mergeCell ref="I1:I4"/>
    <mergeCell ref="J1:J4"/>
    <mergeCell ref="B3:B4"/>
    <mergeCell ref="C3:C4"/>
    <mergeCell ref="D1:D4"/>
    <mergeCell ref="K1:L2"/>
    <mergeCell ref="B37:C37"/>
    <mergeCell ref="E1:H2"/>
    <mergeCell ref="B29:C29"/>
    <mergeCell ref="F3:H3"/>
    <mergeCell ref="A5:A7"/>
    <mergeCell ref="B5:C7"/>
    <mergeCell ref="B8:C8"/>
    <mergeCell ref="B24:C24"/>
    <mergeCell ref="A1:A4"/>
    <mergeCell ref="E3:E4"/>
  </mergeCells>
  <printOptions/>
  <pageMargins left="0.7874015748031497" right="0.7874015748031497" top="0.7874015748031497" bottom="0.7874015748031497" header="0.31496062992125984" footer="0.31496062992125984"/>
  <pageSetup horizontalDpi="300" verticalDpi="300" orientation="landscape" paperSize="9" scale="80" r:id="rId1"/>
  <rowBreaks count="1" manualBreakCount="1">
    <brk id="19" min="1" max="11" man="1"/>
  </rowBreaks>
</worksheet>
</file>

<file path=xl/worksheets/sheet8.xml><?xml version="1.0" encoding="utf-8"?>
<worksheet xmlns="http://schemas.openxmlformats.org/spreadsheetml/2006/main" xmlns:r="http://schemas.openxmlformats.org/officeDocument/2006/relationships">
  <sheetPr>
    <tabColor theme="0"/>
  </sheetPr>
  <dimension ref="A1:L21"/>
  <sheetViews>
    <sheetView showGridLines="0" zoomScale="90" zoomScaleNormal="90" zoomScalePageLayoutView="0" workbookViewId="0" topLeftCell="A1">
      <selection activeCell="B1" sqref="B1:L16"/>
    </sheetView>
  </sheetViews>
  <sheetFormatPr defaultColWidth="9.140625" defaultRowHeight="12.75"/>
  <cols>
    <col min="1" max="1" width="10.00390625" style="79" customWidth="1"/>
    <col min="2" max="2" width="5.7109375" style="5" customWidth="1"/>
    <col min="3" max="3" width="5.7109375" style="40" customWidth="1"/>
    <col min="4" max="4" width="70.7109375" style="34" customWidth="1"/>
    <col min="5" max="8" width="4.7109375" style="49" customWidth="1"/>
    <col min="9" max="12" width="15.7109375" style="49" customWidth="1"/>
    <col min="13" max="16384" width="9.140625" style="34"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7" customHeight="1">
      <c r="A5" s="452"/>
      <c r="B5" s="669">
        <v>5</v>
      </c>
      <c r="C5" s="670"/>
      <c r="D5" s="8" t="s">
        <v>27</v>
      </c>
      <c r="E5" s="359"/>
      <c r="F5" s="368"/>
      <c r="G5" s="368"/>
      <c r="H5" s="360"/>
      <c r="I5" s="28">
        <f>I8</f>
        <v>117375</v>
      </c>
      <c r="J5" s="28">
        <f>J8</f>
        <v>-5870</v>
      </c>
      <c r="K5" s="28">
        <f>K8</f>
        <v>111505</v>
      </c>
      <c r="L5" s="28">
        <f>L8</f>
        <v>111505</v>
      </c>
    </row>
    <row r="6" spans="1:12" ht="27.75" customHeight="1">
      <c r="A6" s="454"/>
      <c r="B6" s="671"/>
      <c r="C6" s="672"/>
      <c r="D6" s="26" t="s">
        <v>1</v>
      </c>
      <c r="E6" s="361"/>
      <c r="F6" s="369"/>
      <c r="G6" s="369"/>
      <c r="H6" s="362"/>
      <c r="I6" s="29"/>
      <c r="J6" s="29"/>
      <c r="K6" s="29"/>
      <c r="L6" s="29"/>
    </row>
    <row r="7" spans="1:12" ht="21" customHeight="1">
      <c r="A7" s="453"/>
      <c r="B7" s="671"/>
      <c r="C7" s="672"/>
      <c r="D7" s="27" t="s">
        <v>2</v>
      </c>
      <c r="E7" s="361"/>
      <c r="F7" s="369"/>
      <c r="G7" s="369"/>
      <c r="H7" s="362"/>
      <c r="I7" s="29"/>
      <c r="J7" s="29"/>
      <c r="K7" s="29"/>
      <c r="L7" s="29"/>
    </row>
    <row r="8" spans="1:12" s="40" customFormat="1" ht="16.5" customHeight="1">
      <c r="A8" s="72"/>
      <c r="B8" s="651" t="s">
        <v>544</v>
      </c>
      <c r="C8" s="652"/>
      <c r="D8" s="12" t="s">
        <v>28</v>
      </c>
      <c r="E8" s="365"/>
      <c r="F8" s="371"/>
      <c r="G8" s="371"/>
      <c r="H8" s="366"/>
      <c r="I8" s="31">
        <f>I9</f>
        <v>117375</v>
      </c>
      <c r="J8" s="31">
        <f>J9</f>
        <v>-5870</v>
      </c>
      <c r="K8" s="31">
        <f>K9</f>
        <v>111505</v>
      </c>
      <c r="L8" s="31">
        <f>L9</f>
        <v>111505</v>
      </c>
    </row>
    <row r="9" spans="1:12" s="40" customFormat="1" ht="16.5" customHeight="1">
      <c r="A9" s="75"/>
      <c r="B9" s="76"/>
      <c r="C9" s="77"/>
      <c r="D9" s="16" t="s">
        <v>29</v>
      </c>
      <c r="E9" s="386"/>
      <c r="F9" s="387"/>
      <c r="G9" s="387"/>
      <c r="H9" s="388"/>
      <c r="I9" s="33">
        <f>SUM(I10:I13)</f>
        <v>117375</v>
      </c>
      <c r="J9" s="33">
        <f>SUM(J10:J13)</f>
        <v>-5870</v>
      </c>
      <c r="K9" s="33">
        <f>SUM(K10:K13)</f>
        <v>111505</v>
      </c>
      <c r="L9" s="33">
        <f>SUM(L10:L13)</f>
        <v>111505</v>
      </c>
    </row>
    <row r="10" spans="1:12" s="43" customFormat="1" ht="30.75" customHeight="1">
      <c r="A10" s="17">
        <v>2115</v>
      </c>
      <c r="B10" s="24">
        <v>339</v>
      </c>
      <c r="C10" s="18">
        <v>339</v>
      </c>
      <c r="D10" s="25" t="s">
        <v>15</v>
      </c>
      <c r="E10" s="84" t="s">
        <v>549</v>
      </c>
      <c r="F10" s="84" t="s">
        <v>554</v>
      </c>
      <c r="G10" s="84" t="s">
        <v>554</v>
      </c>
      <c r="H10" s="84" t="s">
        <v>554</v>
      </c>
      <c r="I10" s="32">
        <v>5000</v>
      </c>
      <c r="J10" s="32">
        <f>K10-I10</f>
        <v>-1000</v>
      </c>
      <c r="K10" s="32">
        <v>4000</v>
      </c>
      <c r="L10" s="32">
        <f>K10</f>
        <v>4000</v>
      </c>
    </row>
    <row r="11" spans="1:12" s="43" customFormat="1" ht="18" customHeight="1">
      <c r="A11" s="17">
        <v>2115</v>
      </c>
      <c r="B11" s="24">
        <v>353</v>
      </c>
      <c r="C11" s="18">
        <v>353</v>
      </c>
      <c r="D11" s="25" t="s">
        <v>18</v>
      </c>
      <c r="E11" s="84" t="s">
        <v>549</v>
      </c>
      <c r="F11" s="84" t="s">
        <v>554</v>
      </c>
      <c r="G11" s="84" t="s">
        <v>554</v>
      </c>
      <c r="H11" s="84" t="s">
        <v>554</v>
      </c>
      <c r="I11" s="32">
        <v>0</v>
      </c>
      <c r="J11" s="32">
        <f>K11-I11</f>
        <v>0</v>
      </c>
      <c r="K11" s="32">
        <v>0</v>
      </c>
      <c r="L11" s="32">
        <f>K11</f>
        <v>0</v>
      </c>
    </row>
    <row r="12" spans="1:12" s="43" customFormat="1" ht="16.5" customHeight="1">
      <c r="A12" s="17">
        <v>2115</v>
      </c>
      <c r="B12" s="24">
        <v>361</v>
      </c>
      <c r="C12" s="18">
        <v>361</v>
      </c>
      <c r="D12" s="25" t="s">
        <v>30</v>
      </c>
      <c r="E12" s="84" t="s">
        <v>549</v>
      </c>
      <c r="F12" s="84" t="s">
        <v>554</v>
      </c>
      <c r="G12" s="84" t="s">
        <v>554</v>
      </c>
      <c r="H12" s="84" t="s">
        <v>554</v>
      </c>
      <c r="I12" s="32">
        <v>0</v>
      </c>
      <c r="J12" s="32">
        <f>K12-I12</f>
        <v>0</v>
      </c>
      <c r="K12" s="32">
        <v>0</v>
      </c>
      <c r="L12" s="32">
        <f>K12</f>
        <v>0</v>
      </c>
    </row>
    <row r="13" spans="1:12" s="43" customFormat="1" ht="62.25" customHeight="1">
      <c r="A13" s="17">
        <v>2115</v>
      </c>
      <c r="B13" s="189">
        <v>367</v>
      </c>
      <c r="C13" s="1">
        <v>367</v>
      </c>
      <c r="D13" s="294" t="s">
        <v>578</v>
      </c>
      <c r="E13" s="84" t="s">
        <v>549</v>
      </c>
      <c r="F13" s="84" t="s">
        <v>554</v>
      </c>
      <c r="G13" s="84" t="s">
        <v>554</v>
      </c>
      <c r="H13" s="84" t="s">
        <v>554</v>
      </c>
      <c r="I13" s="32">
        <v>112375</v>
      </c>
      <c r="J13" s="32">
        <f>K13-I13</f>
        <v>-4870</v>
      </c>
      <c r="K13" s="32">
        <v>107505</v>
      </c>
      <c r="L13" s="32">
        <f>K13</f>
        <v>107505</v>
      </c>
    </row>
    <row r="14" spans="2:12" ht="16.5" customHeight="1">
      <c r="B14" s="651" t="s">
        <v>547</v>
      </c>
      <c r="C14" s="652"/>
      <c r="D14" s="482" t="s">
        <v>418</v>
      </c>
      <c r="E14" s="371"/>
      <c r="F14" s="371"/>
      <c r="G14" s="371"/>
      <c r="H14" s="366"/>
      <c r="I14" s="162">
        <f>I15</f>
        <v>5000</v>
      </c>
      <c r="J14" s="162">
        <f>J15</f>
        <v>0</v>
      </c>
      <c r="K14" s="162">
        <f>K15</f>
        <v>5000</v>
      </c>
      <c r="L14" s="162">
        <f>L15</f>
        <v>5000</v>
      </c>
    </row>
    <row r="15" spans="2:12" ht="16.5" customHeight="1">
      <c r="B15" s="259"/>
      <c r="C15" s="150"/>
      <c r="D15" s="483" t="s">
        <v>419</v>
      </c>
      <c r="E15" s="387"/>
      <c r="F15" s="387"/>
      <c r="G15" s="387"/>
      <c r="H15" s="388"/>
      <c r="I15" s="63">
        <f>SUM(I16:I16)</f>
        <v>5000</v>
      </c>
      <c r="J15" s="63">
        <f>SUM(J16:J16)</f>
        <v>0</v>
      </c>
      <c r="K15" s="63">
        <f>SUM(K16:K16)</f>
        <v>5000</v>
      </c>
      <c r="L15" s="63">
        <f>SUM(L16:L16)</f>
        <v>5000</v>
      </c>
    </row>
    <row r="16" spans="2:12" ht="16.5" customHeight="1">
      <c r="B16" s="84">
        <v>874</v>
      </c>
      <c r="C16" s="1">
        <v>874</v>
      </c>
      <c r="D16" s="484" t="s">
        <v>316</v>
      </c>
      <c r="E16" s="84" t="s">
        <v>548</v>
      </c>
      <c r="F16" s="189">
        <v>1</v>
      </c>
      <c r="G16" s="189">
        <v>1</v>
      </c>
      <c r="H16" s="189">
        <v>1</v>
      </c>
      <c r="I16" s="32">
        <v>5000</v>
      </c>
      <c r="J16" s="32">
        <f>K16-I16</f>
        <v>0</v>
      </c>
      <c r="K16" s="32">
        <v>5000</v>
      </c>
      <c r="L16" s="32">
        <f>K16</f>
        <v>5000</v>
      </c>
    </row>
    <row r="17" spans="2:12" ht="16.5" customHeight="1">
      <c r="B17" s="259"/>
      <c r="C17" s="150"/>
      <c r="D17" s="489"/>
      <c r="E17" s="259"/>
      <c r="F17" s="188"/>
      <c r="G17" s="188"/>
      <c r="H17" s="188"/>
      <c r="I17" s="490"/>
      <c r="J17" s="490"/>
      <c r="K17" s="490"/>
      <c r="L17" s="490"/>
    </row>
    <row r="18" spans="2:12" ht="27" customHeight="1">
      <c r="B18" s="259"/>
      <c r="C18" s="150"/>
      <c r="D18" s="489"/>
      <c r="E18" s="259"/>
      <c r="F18" s="188"/>
      <c r="G18" s="188"/>
      <c r="H18" s="188"/>
      <c r="I18" s="490"/>
      <c r="J18" s="549" t="s">
        <v>685</v>
      </c>
      <c r="K18" s="490"/>
      <c r="L18" s="490"/>
    </row>
    <row r="19" spans="2:12" ht="21.75" customHeight="1">
      <c r="B19" s="680" t="s">
        <v>633</v>
      </c>
      <c r="C19" s="680"/>
      <c r="D19" s="498" t="s">
        <v>616</v>
      </c>
      <c r="H19" s="80"/>
      <c r="I19" s="499">
        <f>SUM(I20:I22)</f>
        <v>5000</v>
      </c>
      <c r="J19" s="499">
        <f>SUM(J20:J22)</f>
        <v>5619.41</v>
      </c>
      <c r="K19" s="499">
        <f>SUM(K20:K22)</f>
        <v>4000</v>
      </c>
      <c r="L19" s="499">
        <f>SUM(L20:L22)</f>
        <v>4000</v>
      </c>
    </row>
    <row r="20" spans="2:12" ht="21.75" customHeight="1">
      <c r="B20" s="101"/>
      <c r="C20" s="34"/>
      <c r="D20" s="34" t="s">
        <v>625</v>
      </c>
      <c r="H20" s="80"/>
      <c r="I20" s="500">
        <v>5000</v>
      </c>
      <c r="J20" s="497">
        <v>5619.41</v>
      </c>
      <c r="K20" s="500">
        <v>4000</v>
      </c>
      <c r="L20" s="500">
        <v>4000</v>
      </c>
    </row>
    <row r="21" spans="2:12" ht="21.75" customHeight="1">
      <c r="B21" s="101"/>
      <c r="C21" s="34"/>
      <c r="D21" s="34" t="s">
        <v>630</v>
      </c>
      <c r="H21" s="80"/>
      <c r="I21" s="500">
        <v>0</v>
      </c>
      <c r="J21" s="500"/>
      <c r="K21" s="500">
        <v>0</v>
      </c>
      <c r="L21" s="500">
        <v>0</v>
      </c>
    </row>
  </sheetData>
  <sheetProtection/>
  <mergeCells count="17">
    <mergeCell ref="K3:K4"/>
    <mergeCell ref="L3:L4"/>
    <mergeCell ref="B5:C7"/>
    <mergeCell ref="B8:C8"/>
    <mergeCell ref="B14:C14"/>
    <mergeCell ref="B1:C2"/>
    <mergeCell ref="I1:I4"/>
    <mergeCell ref="J1:J4"/>
    <mergeCell ref="D1:D4"/>
    <mergeCell ref="K1:L2"/>
    <mergeCell ref="A1:A4"/>
    <mergeCell ref="B19:C19"/>
    <mergeCell ref="E1:H2"/>
    <mergeCell ref="E3:E4"/>
    <mergeCell ref="F3:H3"/>
    <mergeCell ref="B3:B4"/>
    <mergeCell ref="C3:C4"/>
  </mergeCells>
  <printOptions/>
  <pageMargins left="0.7874015748031497" right="0.7874015748031497" top="0.7874015748031497" bottom="0.7874015748031497"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theme="0"/>
  </sheetPr>
  <dimension ref="A1:IO68"/>
  <sheetViews>
    <sheetView showGridLines="0" zoomScale="90" zoomScaleNormal="90" zoomScalePageLayoutView="0" workbookViewId="0" topLeftCell="A1">
      <selection activeCell="K1" sqref="K1:L2"/>
    </sheetView>
  </sheetViews>
  <sheetFormatPr defaultColWidth="9.140625" defaultRowHeight="12.75"/>
  <cols>
    <col min="1" max="1" width="11.140625" style="100" customWidth="1"/>
    <col min="2" max="2" width="5.7109375" style="101" customWidth="1"/>
    <col min="3" max="3" width="5.7109375" style="40" customWidth="1"/>
    <col min="4" max="4" width="58.57421875" style="34" customWidth="1"/>
    <col min="5" max="5" width="6.421875" style="49" customWidth="1"/>
    <col min="6" max="7" width="5.7109375" style="49" customWidth="1"/>
    <col min="8" max="8" width="5.7109375" style="80" customWidth="1"/>
    <col min="9" max="12" width="16.8515625" style="80" customWidth="1"/>
    <col min="13" max="13" width="16.28125" style="80" customWidth="1"/>
    <col min="14" max="16384" width="9.140625" style="80" customWidth="1"/>
  </cols>
  <sheetData>
    <row r="1" spans="1:12" s="2" customFormat="1" ht="15" customHeight="1">
      <c r="A1" s="646" t="s">
        <v>674</v>
      </c>
      <c r="B1" s="673" t="s">
        <v>623</v>
      </c>
      <c r="C1" s="673"/>
      <c r="D1" s="653" t="s">
        <v>0</v>
      </c>
      <c r="E1" s="658" t="s">
        <v>539</v>
      </c>
      <c r="F1" s="659"/>
      <c r="G1" s="659"/>
      <c r="H1" s="660"/>
      <c r="I1" s="649" t="s">
        <v>537</v>
      </c>
      <c r="J1" s="649" t="s">
        <v>619</v>
      </c>
      <c r="K1" s="658" t="s">
        <v>622</v>
      </c>
      <c r="L1" s="660"/>
    </row>
    <row r="2" spans="1:12" s="2" customFormat="1" ht="7.5" customHeight="1">
      <c r="A2" s="647"/>
      <c r="B2" s="673"/>
      <c r="C2" s="673"/>
      <c r="D2" s="654"/>
      <c r="E2" s="661"/>
      <c r="F2" s="662"/>
      <c r="G2" s="662"/>
      <c r="H2" s="663"/>
      <c r="I2" s="649"/>
      <c r="J2" s="649"/>
      <c r="K2" s="661"/>
      <c r="L2" s="663"/>
    </row>
    <row r="3" spans="1:12" s="255" customFormat="1" ht="27.75" customHeight="1">
      <c r="A3" s="647"/>
      <c r="B3" s="656">
        <v>2015</v>
      </c>
      <c r="C3" s="656">
        <v>2016</v>
      </c>
      <c r="D3" s="654"/>
      <c r="E3" s="665" t="s">
        <v>543</v>
      </c>
      <c r="F3" s="649" t="s">
        <v>538</v>
      </c>
      <c r="G3" s="649"/>
      <c r="H3" s="649"/>
      <c r="I3" s="649"/>
      <c r="J3" s="649"/>
      <c r="K3" s="660" t="s">
        <v>620</v>
      </c>
      <c r="L3" s="665" t="s">
        <v>621</v>
      </c>
    </row>
    <row r="4" spans="1:12" s="255" customFormat="1" ht="25.5" customHeight="1">
      <c r="A4" s="668"/>
      <c r="B4" s="657"/>
      <c r="C4" s="657"/>
      <c r="D4" s="655"/>
      <c r="E4" s="666"/>
      <c r="F4" s="358" t="s">
        <v>540</v>
      </c>
      <c r="G4" s="358" t="s">
        <v>541</v>
      </c>
      <c r="H4" s="358" t="s">
        <v>542</v>
      </c>
      <c r="I4" s="649"/>
      <c r="J4" s="649"/>
      <c r="K4" s="663"/>
      <c r="L4" s="666"/>
    </row>
    <row r="5" spans="1:12" ht="27" customHeight="1">
      <c r="A5" s="342"/>
      <c r="B5" s="669">
        <v>6</v>
      </c>
      <c r="C5" s="670"/>
      <c r="D5" s="8" t="s">
        <v>31</v>
      </c>
      <c r="E5" s="359"/>
      <c r="F5" s="368"/>
      <c r="G5" s="368"/>
      <c r="H5" s="360"/>
      <c r="I5" s="28">
        <f>I10+I41</f>
        <v>36279961</v>
      </c>
      <c r="J5" s="28">
        <f>J10+J41</f>
        <v>4173453</v>
      </c>
      <c r="K5" s="28">
        <f>K10+K41</f>
        <v>40453414</v>
      </c>
      <c r="L5" s="28">
        <f>L10+L41</f>
        <v>40453414</v>
      </c>
    </row>
    <row r="6" spans="1:12" ht="29.25" customHeight="1">
      <c r="A6" s="343"/>
      <c r="B6" s="671"/>
      <c r="C6" s="672"/>
      <c r="D6" s="26" t="s">
        <v>1</v>
      </c>
      <c r="E6" s="361"/>
      <c r="F6" s="369"/>
      <c r="G6" s="369"/>
      <c r="H6" s="362"/>
      <c r="I6" s="29"/>
      <c r="J6" s="29"/>
      <c r="K6" s="29"/>
      <c r="L6" s="29"/>
    </row>
    <row r="7" spans="1:12" ht="14.25" customHeight="1">
      <c r="A7" s="343"/>
      <c r="B7" s="671"/>
      <c r="C7" s="672"/>
      <c r="D7" s="27" t="s">
        <v>2</v>
      </c>
      <c r="E7" s="361"/>
      <c r="F7" s="369"/>
      <c r="G7" s="369"/>
      <c r="H7" s="362"/>
      <c r="I7" s="29"/>
      <c r="J7" s="29"/>
      <c r="K7" s="29"/>
      <c r="L7" s="29"/>
    </row>
    <row r="8" spans="1:12" ht="30" customHeight="1">
      <c r="A8" s="343"/>
      <c r="B8" s="671"/>
      <c r="C8" s="672"/>
      <c r="D8" s="26" t="s">
        <v>32</v>
      </c>
      <c r="E8" s="361"/>
      <c r="F8" s="369"/>
      <c r="G8" s="369"/>
      <c r="H8" s="362"/>
      <c r="I8" s="29"/>
      <c r="J8" s="29"/>
      <c r="K8" s="29"/>
      <c r="L8" s="29"/>
    </row>
    <row r="9" spans="1:12" ht="32.25" customHeight="1">
      <c r="A9" s="344"/>
      <c r="B9" s="700"/>
      <c r="C9" s="701"/>
      <c r="D9" s="26" t="s">
        <v>670</v>
      </c>
      <c r="E9" s="363"/>
      <c r="F9" s="370"/>
      <c r="G9" s="370"/>
      <c r="H9" s="364"/>
      <c r="I9" s="29"/>
      <c r="J9" s="29"/>
      <c r="K9" s="29"/>
      <c r="L9" s="29"/>
    </row>
    <row r="10" spans="1:12" ht="16.5" customHeight="1">
      <c r="A10" s="81"/>
      <c r="B10" s="651" t="s">
        <v>544</v>
      </c>
      <c r="C10" s="652"/>
      <c r="D10" s="12" t="s">
        <v>33</v>
      </c>
      <c r="E10" s="365"/>
      <c r="F10" s="371"/>
      <c r="G10" s="371"/>
      <c r="H10" s="366"/>
      <c r="I10" s="31">
        <f>I11+I27</f>
        <v>36263811</v>
      </c>
      <c r="J10" s="31">
        <f>J11+J27</f>
        <v>4179603</v>
      </c>
      <c r="K10" s="31">
        <f>K11+K27</f>
        <v>40443414</v>
      </c>
      <c r="L10" s="31">
        <f>L11+L27</f>
        <v>40443414</v>
      </c>
    </row>
    <row r="11" spans="1:12" ht="17.25" customHeight="1">
      <c r="A11" s="81"/>
      <c r="B11" s="73"/>
      <c r="C11" s="74"/>
      <c r="D11" s="82" t="s">
        <v>34</v>
      </c>
      <c r="E11" s="367"/>
      <c r="F11" s="372"/>
      <c r="G11" s="372"/>
      <c r="H11" s="317"/>
      <c r="I11" s="83">
        <f>SUM(I12:I26)</f>
        <v>1268801</v>
      </c>
      <c r="J11" s="83">
        <f>SUM(J12:J26)</f>
        <v>1451676</v>
      </c>
      <c r="K11" s="83">
        <f>SUM(K12:K26)</f>
        <v>2720477</v>
      </c>
      <c r="L11" s="83">
        <f>SUM(L12:L26)</f>
        <v>2720477</v>
      </c>
    </row>
    <row r="12" spans="1:12" s="43" customFormat="1" ht="25.5" customHeight="1">
      <c r="A12" s="17">
        <v>2115</v>
      </c>
      <c r="B12" s="24">
        <v>131</v>
      </c>
      <c r="C12" s="18">
        <v>131</v>
      </c>
      <c r="D12" s="25" t="s">
        <v>509</v>
      </c>
      <c r="E12" s="84" t="s">
        <v>549</v>
      </c>
      <c r="F12" s="84" t="s">
        <v>554</v>
      </c>
      <c r="G12" s="84" t="s">
        <v>554</v>
      </c>
      <c r="H12" s="84" t="s">
        <v>554</v>
      </c>
      <c r="I12" s="282">
        <v>725050</v>
      </c>
      <c r="J12" s="282">
        <f>K12-I12</f>
        <v>-36253</v>
      </c>
      <c r="K12" s="282">
        <v>688797</v>
      </c>
      <c r="L12" s="282">
        <f>K12</f>
        <v>688797</v>
      </c>
    </row>
    <row r="13" spans="1:12" ht="25.5" customHeight="1">
      <c r="A13" s="17">
        <v>2115</v>
      </c>
      <c r="B13" s="189">
        <v>373</v>
      </c>
      <c r="C13" s="1">
        <v>373</v>
      </c>
      <c r="D13" s="25" t="s">
        <v>35</v>
      </c>
      <c r="E13" s="84" t="s">
        <v>549</v>
      </c>
      <c r="F13" s="84" t="s">
        <v>554</v>
      </c>
      <c r="G13" s="84" t="s">
        <v>554</v>
      </c>
      <c r="H13" s="84" t="s">
        <v>554</v>
      </c>
      <c r="I13" s="282">
        <v>9928</v>
      </c>
      <c r="J13" s="282">
        <f>K13-I13</f>
        <v>-6058</v>
      </c>
      <c r="K13" s="32">
        <v>3870</v>
      </c>
      <c r="L13" s="282">
        <f aca="true" t="shared" si="0" ref="L13:L26">K13</f>
        <v>3870</v>
      </c>
    </row>
    <row r="14" spans="1:12" ht="27.75" customHeight="1">
      <c r="A14" s="17">
        <v>2115</v>
      </c>
      <c r="B14" s="24">
        <v>376</v>
      </c>
      <c r="C14" s="18">
        <v>376</v>
      </c>
      <c r="D14" s="85" t="s">
        <v>15</v>
      </c>
      <c r="E14" s="84" t="s">
        <v>549</v>
      </c>
      <c r="F14" s="84" t="s">
        <v>554</v>
      </c>
      <c r="G14" s="84" t="s">
        <v>554</v>
      </c>
      <c r="H14" s="84" t="s">
        <v>554</v>
      </c>
      <c r="I14" s="282">
        <v>113347</v>
      </c>
      <c r="J14" s="282">
        <f aca="true" t="shared" si="1" ref="J14:J26">K14-I14</f>
        <v>-2109</v>
      </c>
      <c r="K14" s="282">
        <v>111238</v>
      </c>
      <c r="L14" s="282">
        <f t="shared" si="0"/>
        <v>111238</v>
      </c>
    </row>
    <row r="15" spans="1:12" ht="27.75" customHeight="1">
      <c r="A15" s="17">
        <v>2115</v>
      </c>
      <c r="B15" s="24">
        <v>377</v>
      </c>
      <c r="C15" s="18">
        <v>377</v>
      </c>
      <c r="D15" s="25" t="s">
        <v>526</v>
      </c>
      <c r="E15" s="84" t="s">
        <v>549</v>
      </c>
      <c r="F15" s="84" t="s">
        <v>554</v>
      </c>
      <c r="G15" s="84" t="s">
        <v>554</v>
      </c>
      <c r="H15" s="84" t="s">
        <v>554</v>
      </c>
      <c r="I15" s="282">
        <v>0</v>
      </c>
      <c r="J15" s="282">
        <f t="shared" si="1"/>
        <v>0</v>
      </c>
      <c r="K15" s="282">
        <v>0</v>
      </c>
      <c r="L15" s="282">
        <f t="shared" si="0"/>
        <v>0</v>
      </c>
    </row>
    <row r="16" spans="1:12" ht="21.75" customHeight="1">
      <c r="A16" s="17">
        <v>2115</v>
      </c>
      <c r="B16" s="331">
        <v>383</v>
      </c>
      <c r="C16" s="302">
        <v>383</v>
      </c>
      <c r="D16" s="504" t="s">
        <v>452</v>
      </c>
      <c r="E16" s="84" t="s">
        <v>549</v>
      </c>
      <c r="F16" s="84" t="s">
        <v>554</v>
      </c>
      <c r="G16" s="84" t="s">
        <v>554</v>
      </c>
      <c r="H16" s="84" t="s">
        <v>554</v>
      </c>
      <c r="I16" s="282">
        <v>15300</v>
      </c>
      <c r="J16" s="282">
        <f t="shared" si="1"/>
        <v>4700</v>
      </c>
      <c r="K16" s="282">
        <v>20000</v>
      </c>
      <c r="L16" s="282">
        <f t="shared" si="0"/>
        <v>20000</v>
      </c>
    </row>
    <row r="17" spans="1:12" ht="18" customHeight="1">
      <c r="A17" s="17">
        <v>2115</v>
      </c>
      <c r="B17" s="260">
        <v>391</v>
      </c>
      <c r="C17" s="86">
        <v>391</v>
      </c>
      <c r="D17" s="85" t="s">
        <v>41</v>
      </c>
      <c r="E17" s="84" t="s">
        <v>549</v>
      </c>
      <c r="F17" s="84" t="s">
        <v>554</v>
      </c>
      <c r="G17" s="84" t="s">
        <v>554</v>
      </c>
      <c r="H17" s="84" t="s">
        <v>554</v>
      </c>
      <c r="I17" s="282">
        <v>3400</v>
      </c>
      <c r="J17" s="282">
        <f t="shared" si="1"/>
        <v>-170</v>
      </c>
      <c r="K17" s="282">
        <v>3230</v>
      </c>
      <c r="L17" s="282">
        <f t="shared" si="0"/>
        <v>3230</v>
      </c>
    </row>
    <row r="18" spans="1:12" ht="29.25" customHeight="1">
      <c r="A18" s="17">
        <v>2115</v>
      </c>
      <c r="B18" s="189">
        <v>393</v>
      </c>
      <c r="C18" s="1">
        <v>393</v>
      </c>
      <c r="D18" s="25" t="s">
        <v>610</v>
      </c>
      <c r="E18" s="84" t="s">
        <v>549</v>
      </c>
      <c r="F18" s="84" t="s">
        <v>554</v>
      </c>
      <c r="G18" s="84" t="s">
        <v>554</v>
      </c>
      <c r="H18" s="84" t="s">
        <v>554</v>
      </c>
      <c r="I18" s="282">
        <v>8480</v>
      </c>
      <c r="J18" s="282">
        <f t="shared" si="1"/>
        <v>-424</v>
      </c>
      <c r="K18" s="282">
        <v>8056</v>
      </c>
      <c r="L18" s="282">
        <f t="shared" si="0"/>
        <v>8056</v>
      </c>
    </row>
    <row r="19" spans="1:12" ht="25.5" customHeight="1">
      <c r="A19" s="17">
        <v>2115</v>
      </c>
      <c r="B19" s="189">
        <v>400</v>
      </c>
      <c r="C19" s="1">
        <v>400</v>
      </c>
      <c r="D19" s="25" t="s">
        <v>42</v>
      </c>
      <c r="E19" s="84" t="s">
        <v>549</v>
      </c>
      <c r="F19" s="84" t="s">
        <v>554</v>
      </c>
      <c r="G19" s="84" t="s">
        <v>554</v>
      </c>
      <c r="H19" s="84" t="s">
        <v>554</v>
      </c>
      <c r="I19" s="282">
        <v>102000</v>
      </c>
      <c r="J19" s="282">
        <f t="shared" si="1"/>
        <v>-5100</v>
      </c>
      <c r="K19" s="282">
        <v>96900</v>
      </c>
      <c r="L19" s="282">
        <f t="shared" si="0"/>
        <v>96900</v>
      </c>
    </row>
    <row r="20" spans="1:12" ht="22.5" customHeight="1">
      <c r="A20" s="17">
        <v>2115</v>
      </c>
      <c r="B20" s="24">
        <v>402</v>
      </c>
      <c r="C20" s="18">
        <v>402</v>
      </c>
      <c r="D20" s="25" t="s">
        <v>43</v>
      </c>
      <c r="E20" s="84" t="s">
        <v>549</v>
      </c>
      <c r="F20" s="84" t="s">
        <v>554</v>
      </c>
      <c r="G20" s="84" t="s">
        <v>554</v>
      </c>
      <c r="H20" s="84" t="s">
        <v>554</v>
      </c>
      <c r="I20" s="282">
        <v>279560</v>
      </c>
      <c r="J20" s="282">
        <f t="shared" si="1"/>
        <v>-13978</v>
      </c>
      <c r="K20" s="282">
        <v>265582</v>
      </c>
      <c r="L20" s="282">
        <f t="shared" si="0"/>
        <v>265582</v>
      </c>
    </row>
    <row r="21" spans="1:12" ht="18" customHeight="1">
      <c r="A21" s="17">
        <v>2115</v>
      </c>
      <c r="B21" s="260">
        <v>405</v>
      </c>
      <c r="C21" s="86">
        <v>405</v>
      </c>
      <c r="D21" s="85" t="s">
        <v>18</v>
      </c>
      <c r="E21" s="84" t="s">
        <v>549</v>
      </c>
      <c r="F21" s="84" t="s">
        <v>554</v>
      </c>
      <c r="G21" s="84" t="s">
        <v>554</v>
      </c>
      <c r="H21" s="84" t="s">
        <v>554</v>
      </c>
      <c r="I21" s="282">
        <v>3500</v>
      </c>
      <c r="J21" s="282">
        <f t="shared" si="1"/>
        <v>-175</v>
      </c>
      <c r="K21" s="282">
        <v>3325</v>
      </c>
      <c r="L21" s="282">
        <f t="shared" si="0"/>
        <v>3325</v>
      </c>
    </row>
    <row r="22" spans="1:12" ht="53.25" customHeight="1">
      <c r="A22" s="17">
        <v>2115</v>
      </c>
      <c r="B22" s="189">
        <v>410</v>
      </c>
      <c r="C22" s="1">
        <v>410</v>
      </c>
      <c r="D22" s="25" t="s">
        <v>44</v>
      </c>
      <c r="E22" s="84" t="s">
        <v>549</v>
      </c>
      <c r="F22" s="84" t="s">
        <v>554</v>
      </c>
      <c r="G22" s="84" t="s">
        <v>554</v>
      </c>
      <c r="H22" s="84" t="s">
        <v>554</v>
      </c>
      <c r="I22" s="282">
        <v>3136</v>
      </c>
      <c r="J22" s="282">
        <f>K22-I22</f>
        <v>-157</v>
      </c>
      <c r="K22" s="282">
        <v>2979</v>
      </c>
      <c r="L22" s="282">
        <f>K22</f>
        <v>2979</v>
      </c>
    </row>
    <row r="23" spans="1:12" ht="29.25" customHeight="1">
      <c r="A23" s="17">
        <v>2123</v>
      </c>
      <c r="B23" s="1" t="s">
        <v>687</v>
      </c>
      <c r="C23" s="1">
        <v>416</v>
      </c>
      <c r="D23" s="320" t="s">
        <v>688</v>
      </c>
      <c r="E23" s="84" t="s">
        <v>549</v>
      </c>
      <c r="F23" s="84" t="s">
        <v>554</v>
      </c>
      <c r="G23" s="84" t="s">
        <v>559</v>
      </c>
      <c r="H23" s="84" t="s">
        <v>554</v>
      </c>
      <c r="I23" s="282">
        <v>0</v>
      </c>
      <c r="J23" s="282">
        <f>K23-I23</f>
        <v>302500</v>
      </c>
      <c r="K23" s="282">
        <v>302500</v>
      </c>
      <c r="L23" s="282">
        <f>K23</f>
        <v>302500</v>
      </c>
    </row>
    <row r="24" spans="1:12" ht="20.25" customHeight="1">
      <c r="A24" s="17">
        <v>2115</v>
      </c>
      <c r="B24" s="24">
        <v>423</v>
      </c>
      <c r="C24" s="18">
        <v>423</v>
      </c>
      <c r="D24" s="322" t="s">
        <v>453</v>
      </c>
      <c r="E24" s="84" t="s">
        <v>549</v>
      </c>
      <c r="F24" s="84" t="s">
        <v>554</v>
      </c>
      <c r="G24" s="84" t="s">
        <v>554</v>
      </c>
      <c r="H24" s="84" t="s">
        <v>554</v>
      </c>
      <c r="I24" s="282">
        <v>5100</v>
      </c>
      <c r="J24" s="282">
        <f t="shared" si="1"/>
        <v>-1100</v>
      </c>
      <c r="K24" s="282">
        <v>4000</v>
      </c>
      <c r="L24" s="282">
        <f t="shared" si="0"/>
        <v>4000</v>
      </c>
    </row>
    <row r="25" spans="1:12" ht="34.5" customHeight="1">
      <c r="A25" s="17">
        <v>2115</v>
      </c>
      <c r="B25" s="24">
        <v>424</v>
      </c>
      <c r="C25" s="18">
        <v>424</v>
      </c>
      <c r="D25" s="322" t="s">
        <v>449</v>
      </c>
      <c r="E25" s="551" t="s">
        <v>549</v>
      </c>
      <c r="F25" s="551" t="s">
        <v>554</v>
      </c>
      <c r="G25" s="551" t="s">
        <v>554</v>
      </c>
      <c r="H25" s="551" t="s">
        <v>554</v>
      </c>
      <c r="I25" s="539">
        <v>0</v>
      </c>
      <c r="J25" s="282">
        <f>K25-I25</f>
        <v>0</v>
      </c>
      <c r="K25" s="539">
        <v>0</v>
      </c>
      <c r="L25" s="282">
        <f>K25</f>
        <v>0</v>
      </c>
    </row>
    <row r="26" spans="1:12" ht="29.25" customHeight="1">
      <c r="A26" s="17">
        <v>2123</v>
      </c>
      <c r="B26" s="1" t="s">
        <v>687</v>
      </c>
      <c r="C26" s="1">
        <v>426</v>
      </c>
      <c r="D26" s="320" t="s">
        <v>730</v>
      </c>
      <c r="E26" s="551" t="s">
        <v>548</v>
      </c>
      <c r="F26" s="551" t="s">
        <v>554</v>
      </c>
      <c r="G26" s="551" t="s">
        <v>559</v>
      </c>
      <c r="H26" s="551" t="s">
        <v>554</v>
      </c>
      <c r="I26" s="539">
        <v>0</v>
      </c>
      <c r="J26" s="282">
        <f t="shared" si="1"/>
        <v>1210000</v>
      </c>
      <c r="K26" s="539">
        <v>1210000</v>
      </c>
      <c r="L26" s="282">
        <f t="shared" si="0"/>
        <v>1210000</v>
      </c>
    </row>
    <row r="27" spans="1:12" ht="16.5" customHeight="1">
      <c r="A27" s="79"/>
      <c r="B27" s="261"/>
      <c r="C27" s="61"/>
      <c r="D27" s="88" t="s">
        <v>45</v>
      </c>
      <c r="E27" s="402"/>
      <c r="F27" s="403"/>
      <c r="G27" s="403"/>
      <c r="H27" s="404"/>
      <c r="I27" s="89">
        <f>SUM(I28:I40)</f>
        <v>34995010</v>
      </c>
      <c r="J27" s="89">
        <f>SUM(J28:J40)</f>
        <v>2727927</v>
      </c>
      <c r="K27" s="89">
        <f>SUM(K28:K40)</f>
        <v>37722937</v>
      </c>
      <c r="L27" s="89">
        <f>SUM(L28:L40)</f>
        <v>37722937</v>
      </c>
    </row>
    <row r="28" spans="1:12" ht="26.25" customHeight="1">
      <c r="A28" s="17">
        <v>2116</v>
      </c>
      <c r="B28" s="189">
        <v>403</v>
      </c>
      <c r="C28" s="595" t="s">
        <v>263</v>
      </c>
      <c r="D28" s="25" t="s">
        <v>597</v>
      </c>
      <c r="E28" s="84" t="s">
        <v>551</v>
      </c>
      <c r="F28" s="84" t="s">
        <v>554</v>
      </c>
      <c r="G28" s="84" t="s">
        <v>559</v>
      </c>
      <c r="H28" s="84" t="s">
        <v>554</v>
      </c>
      <c r="I28" s="282">
        <v>0</v>
      </c>
      <c r="J28" s="282">
        <f aca="true" t="shared" si="2" ref="J28:J40">K28-I28</f>
        <v>0</v>
      </c>
      <c r="K28" s="282">
        <v>0</v>
      </c>
      <c r="L28" s="282">
        <f aca="true" t="shared" si="3" ref="L28:L40">K28</f>
        <v>0</v>
      </c>
    </row>
    <row r="29" spans="1:12" ht="33.75" customHeight="1">
      <c r="A29" s="17">
        <v>2120</v>
      </c>
      <c r="B29" s="189">
        <v>404</v>
      </c>
      <c r="C29" s="1">
        <v>404</v>
      </c>
      <c r="D29" s="91" t="s">
        <v>577</v>
      </c>
      <c r="E29" s="84" t="s">
        <v>555</v>
      </c>
      <c r="F29" s="84" t="s">
        <v>554</v>
      </c>
      <c r="G29" s="84" t="s">
        <v>554</v>
      </c>
      <c r="H29" s="84" t="s">
        <v>554</v>
      </c>
      <c r="I29" s="282">
        <v>180000</v>
      </c>
      <c r="J29" s="282">
        <f t="shared" si="2"/>
        <v>0</v>
      </c>
      <c r="K29" s="282">
        <v>180000</v>
      </c>
      <c r="L29" s="282">
        <f t="shared" si="3"/>
        <v>180000</v>
      </c>
    </row>
    <row r="30" spans="1:12" ht="16.5" customHeight="1">
      <c r="A30" s="17">
        <v>2115</v>
      </c>
      <c r="B30" s="24">
        <v>406</v>
      </c>
      <c r="C30" s="18">
        <v>406</v>
      </c>
      <c r="D30" s="91" t="s">
        <v>46</v>
      </c>
      <c r="E30" s="84" t="s">
        <v>555</v>
      </c>
      <c r="F30" s="84" t="s">
        <v>554</v>
      </c>
      <c r="G30" s="84" t="s">
        <v>554</v>
      </c>
      <c r="H30" s="84" t="s">
        <v>554</v>
      </c>
      <c r="I30" s="282">
        <v>0</v>
      </c>
      <c r="J30" s="282">
        <f t="shared" si="2"/>
        <v>0</v>
      </c>
      <c r="K30" s="282">
        <v>0</v>
      </c>
      <c r="L30" s="282">
        <f t="shared" si="3"/>
        <v>0</v>
      </c>
    </row>
    <row r="31" spans="1:12" ht="34.5" customHeight="1">
      <c r="A31" s="17">
        <v>2120</v>
      </c>
      <c r="B31" s="313">
        <v>408</v>
      </c>
      <c r="C31" s="291">
        <v>408</v>
      </c>
      <c r="D31" s="294" t="s">
        <v>694</v>
      </c>
      <c r="E31" s="84" t="s">
        <v>555</v>
      </c>
      <c r="F31" s="84" t="s">
        <v>554</v>
      </c>
      <c r="G31" s="84" t="s">
        <v>554</v>
      </c>
      <c r="H31" s="84" t="s">
        <v>554</v>
      </c>
      <c r="I31" s="282">
        <v>978375</v>
      </c>
      <c r="J31" s="282">
        <f t="shared" si="2"/>
        <v>301081</v>
      </c>
      <c r="K31" s="282">
        <v>1279456</v>
      </c>
      <c r="L31" s="282">
        <f t="shared" si="3"/>
        <v>1279456</v>
      </c>
    </row>
    <row r="32" spans="1:12" ht="44.25" customHeight="1">
      <c r="A32" s="545">
        <v>2116</v>
      </c>
      <c r="B32" s="546">
        <v>409</v>
      </c>
      <c r="C32" s="547">
        <v>409</v>
      </c>
      <c r="D32" s="85" t="s">
        <v>595</v>
      </c>
      <c r="E32" s="551" t="s">
        <v>555</v>
      </c>
      <c r="F32" s="551" t="s">
        <v>554</v>
      </c>
      <c r="G32" s="551" t="s">
        <v>554</v>
      </c>
      <c r="H32" s="551" t="s">
        <v>554</v>
      </c>
      <c r="I32" s="539">
        <v>0</v>
      </c>
      <c r="J32" s="282">
        <f t="shared" si="2"/>
        <v>0</v>
      </c>
      <c r="K32" s="539">
        <v>0</v>
      </c>
      <c r="L32" s="282">
        <f t="shared" si="3"/>
        <v>0</v>
      </c>
    </row>
    <row r="33" spans="1:12" ht="29.25" customHeight="1">
      <c r="A33" s="17">
        <v>2120</v>
      </c>
      <c r="B33" s="260">
        <v>412</v>
      </c>
      <c r="C33" s="86">
        <v>412</v>
      </c>
      <c r="D33" s="85" t="s">
        <v>689</v>
      </c>
      <c r="E33" s="84" t="s">
        <v>551</v>
      </c>
      <c r="F33" s="373" t="s">
        <v>554</v>
      </c>
      <c r="G33" s="373" t="s">
        <v>554</v>
      </c>
      <c r="H33" s="373" t="s">
        <v>554</v>
      </c>
      <c r="I33" s="282">
        <v>1000000</v>
      </c>
      <c r="J33" s="282">
        <f t="shared" si="2"/>
        <v>-400000</v>
      </c>
      <c r="K33" s="282">
        <v>600000</v>
      </c>
      <c r="L33" s="282">
        <f t="shared" si="3"/>
        <v>600000</v>
      </c>
    </row>
    <row r="34" spans="1:12" ht="33.75" customHeight="1">
      <c r="A34" s="17">
        <v>5200</v>
      </c>
      <c r="B34" s="189">
        <v>413</v>
      </c>
      <c r="C34" s="1">
        <v>413</v>
      </c>
      <c r="D34" s="92" t="s">
        <v>47</v>
      </c>
      <c r="E34" s="84" t="s">
        <v>555</v>
      </c>
      <c r="F34" s="84" t="s">
        <v>557</v>
      </c>
      <c r="G34" s="84" t="s">
        <v>558</v>
      </c>
      <c r="H34" s="84" t="s">
        <v>554</v>
      </c>
      <c r="I34" s="282">
        <v>3986275</v>
      </c>
      <c r="J34" s="282">
        <f t="shared" si="2"/>
        <v>-1181177</v>
      </c>
      <c r="K34" s="282">
        <v>2805098</v>
      </c>
      <c r="L34" s="282">
        <f t="shared" si="3"/>
        <v>2805098</v>
      </c>
    </row>
    <row r="35" spans="1:12" ht="36" customHeight="1">
      <c r="A35" s="17"/>
      <c r="B35" s="189">
        <v>414</v>
      </c>
      <c r="C35" s="1">
        <v>414</v>
      </c>
      <c r="D35" s="92" t="s">
        <v>615</v>
      </c>
      <c r="E35" s="373" t="s">
        <v>555</v>
      </c>
      <c r="F35" s="373" t="s">
        <v>554</v>
      </c>
      <c r="G35" s="373" t="s">
        <v>558</v>
      </c>
      <c r="H35" s="373" t="s">
        <v>554</v>
      </c>
      <c r="I35" s="596">
        <v>0</v>
      </c>
      <c r="J35" s="282">
        <f t="shared" si="2"/>
        <v>0</v>
      </c>
      <c r="K35" s="282">
        <v>0</v>
      </c>
      <c r="L35" s="282">
        <f t="shared" si="3"/>
        <v>0</v>
      </c>
    </row>
    <row r="36" spans="1:12" ht="35.25" customHeight="1">
      <c r="A36" s="17">
        <v>5217</v>
      </c>
      <c r="B36" s="313">
        <v>418</v>
      </c>
      <c r="C36" s="291">
        <v>418</v>
      </c>
      <c r="D36" s="325" t="s">
        <v>448</v>
      </c>
      <c r="E36" s="84" t="s">
        <v>555</v>
      </c>
      <c r="F36" s="84" t="s">
        <v>554</v>
      </c>
      <c r="G36" s="84" t="s">
        <v>559</v>
      </c>
      <c r="H36" s="84" t="s">
        <v>554</v>
      </c>
      <c r="I36" s="282">
        <v>1388074</v>
      </c>
      <c r="J36" s="282">
        <f t="shared" si="2"/>
        <v>1616490</v>
      </c>
      <c r="K36" s="282">
        <v>3004564</v>
      </c>
      <c r="L36" s="282">
        <f t="shared" si="3"/>
        <v>3004564</v>
      </c>
    </row>
    <row r="37" spans="1:12" ht="35.25" customHeight="1">
      <c r="A37" s="17">
        <v>5223</v>
      </c>
      <c r="B37" s="313">
        <v>419</v>
      </c>
      <c r="C37" s="291">
        <v>419</v>
      </c>
      <c r="D37" s="294" t="s">
        <v>48</v>
      </c>
      <c r="E37" s="84" t="s">
        <v>555</v>
      </c>
      <c r="F37" s="84" t="s">
        <v>554</v>
      </c>
      <c r="G37" s="84" t="s">
        <v>559</v>
      </c>
      <c r="H37" s="84" t="s">
        <v>554</v>
      </c>
      <c r="I37" s="282">
        <v>3706000</v>
      </c>
      <c r="J37" s="282">
        <f t="shared" si="2"/>
        <v>-84208</v>
      </c>
      <c r="K37" s="282">
        <v>3621792</v>
      </c>
      <c r="L37" s="282">
        <f t="shared" si="3"/>
        <v>3621792</v>
      </c>
    </row>
    <row r="38" spans="1:12" ht="21" customHeight="1">
      <c r="A38" s="17">
        <v>2115</v>
      </c>
      <c r="B38" s="331">
        <v>420</v>
      </c>
      <c r="C38" s="302">
        <v>420</v>
      </c>
      <c r="D38" s="294" t="s">
        <v>49</v>
      </c>
      <c r="E38" s="84" t="s">
        <v>551</v>
      </c>
      <c r="F38" s="84" t="s">
        <v>554</v>
      </c>
      <c r="G38" s="84" t="s">
        <v>554</v>
      </c>
      <c r="H38" s="84" t="s">
        <v>554</v>
      </c>
      <c r="I38" s="282">
        <v>0</v>
      </c>
      <c r="J38" s="282">
        <f t="shared" si="2"/>
        <v>0</v>
      </c>
      <c r="K38" s="282">
        <v>0</v>
      </c>
      <c r="L38" s="282">
        <f t="shared" si="3"/>
        <v>0</v>
      </c>
    </row>
    <row r="39" spans="1:12" ht="48.75" customHeight="1">
      <c r="A39" s="17">
        <v>5201</v>
      </c>
      <c r="B39" s="313">
        <v>421</v>
      </c>
      <c r="C39" s="291">
        <v>421</v>
      </c>
      <c r="D39" s="323" t="s">
        <v>50</v>
      </c>
      <c r="E39" s="84" t="s">
        <v>555</v>
      </c>
      <c r="F39" s="84" t="s">
        <v>557</v>
      </c>
      <c r="G39" s="84" t="s">
        <v>558</v>
      </c>
      <c r="H39" s="84" t="s">
        <v>554</v>
      </c>
      <c r="I39" s="282">
        <v>15100000</v>
      </c>
      <c r="J39" s="282">
        <f t="shared" si="2"/>
        <v>0</v>
      </c>
      <c r="K39" s="282">
        <v>15100000</v>
      </c>
      <c r="L39" s="282">
        <f t="shared" si="3"/>
        <v>15100000</v>
      </c>
    </row>
    <row r="40" spans="1:12" ht="42.75" customHeight="1">
      <c r="A40" s="17">
        <v>5218</v>
      </c>
      <c r="B40" s="510">
        <v>422</v>
      </c>
      <c r="C40" s="324">
        <v>422</v>
      </c>
      <c r="D40" s="325" t="s">
        <v>464</v>
      </c>
      <c r="E40" s="84" t="s">
        <v>555</v>
      </c>
      <c r="F40" s="84" t="s">
        <v>554</v>
      </c>
      <c r="G40" s="84" t="s">
        <v>559</v>
      </c>
      <c r="H40" s="84" t="s">
        <v>554</v>
      </c>
      <c r="I40" s="282">
        <v>8656286</v>
      </c>
      <c r="J40" s="282">
        <f t="shared" si="2"/>
        <v>2475741</v>
      </c>
      <c r="K40" s="282">
        <v>11132027</v>
      </c>
      <c r="L40" s="282">
        <f t="shared" si="3"/>
        <v>11132027</v>
      </c>
    </row>
    <row r="41" spans="1:12" ht="16.5" customHeight="1">
      <c r="A41" s="93"/>
      <c r="B41" s="697" t="s">
        <v>546</v>
      </c>
      <c r="C41" s="698"/>
      <c r="D41" s="95" t="s">
        <v>51</v>
      </c>
      <c r="E41" s="379"/>
      <c r="F41" s="380"/>
      <c r="G41" s="380"/>
      <c r="H41" s="381"/>
      <c r="I41" s="96">
        <f>I42</f>
        <v>16150</v>
      </c>
      <c r="J41" s="96">
        <f>J42</f>
        <v>-6150</v>
      </c>
      <c r="K41" s="96">
        <f>K42</f>
        <v>10000</v>
      </c>
      <c r="L41" s="96">
        <f>L42</f>
        <v>10000</v>
      </c>
    </row>
    <row r="42" spans="1:12" ht="16.5" customHeight="1">
      <c r="A42" s="93"/>
      <c r="B42" s="262"/>
      <c r="C42" s="94"/>
      <c r="D42" s="88" t="s">
        <v>52</v>
      </c>
      <c r="E42" s="374"/>
      <c r="F42" s="375"/>
      <c r="G42" s="375"/>
      <c r="H42" s="118"/>
      <c r="I42" s="97">
        <f>SUM(I43:I46)</f>
        <v>16150</v>
      </c>
      <c r="J42" s="97">
        <f>SUM(J43:J46)</f>
        <v>-6150</v>
      </c>
      <c r="K42" s="97">
        <f>SUM(K43:K46)</f>
        <v>10000</v>
      </c>
      <c r="L42" s="97">
        <f>SUM(L43:L46)</f>
        <v>10000</v>
      </c>
    </row>
    <row r="43" spans="1:12" ht="27" customHeight="1">
      <c r="A43" s="17">
        <v>2120</v>
      </c>
      <c r="B43" s="189">
        <v>923</v>
      </c>
      <c r="C43" s="1">
        <v>923</v>
      </c>
      <c r="D43" s="25" t="s">
        <v>53</v>
      </c>
      <c r="E43" s="84" t="s">
        <v>553</v>
      </c>
      <c r="F43" s="84" t="s">
        <v>554</v>
      </c>
      <c r="G43" s="84" t="s">
        <v>554</v>
      </c>
      <c r="H43" s="84" t="s">
        <v>554</v>
      </c>
      <c r="I43" s="282">
        <v>16150</v>
      </c>
      <c r="J43" s="556">
        <f>K43-I43</f>
        <v>-6150</v>
      </c>
      <c r="K43" s="282">
        <v>10000</v>
      </c>
      <c r="L43" s="282">
        <f>K43</f>
        <v>10000</v>
      </c>
    </row>
    <row r="44" spans="1:12" ht="42" customHeight="1">
      <c r="A44" s="17">
        <v>2115</v>
      </c>
      <c r="B44" s="24">
        <v>929</v>
      </c>
      <c r="C44" s="18">
        <v>929</v>
      </c>
      <c r="D44" s="25" t="s">
        <v>54</v>
      </c>
      <c r="E44" s="84" t="s">
        <v>553</v>
      </c>
      <c r="F44" s="84" t="s">
        <v>554</v>
      </c>
      <c r="G44" s="84" t="s">
        <v>554</v>
      </c>
      <c r="H44" s="84" t="s">
        <v>554</v>
      </c>
      <c r="I44" s="282">
        <v>0</v>
      </c>
      <c r="J44" s="556">
        <f>K44-I44</f>
        <v>0</v>
      </c>
      <c r="K44" s="282">
        <v>0</v>
      </c>
      <c r="L44" s="282">
        <f>K44</f>
        <v>0</v>
      </c>
    </row>
    <row r="45" spans="1:12" ht="42" customHeight="1">
      <c r="A45" s="17">
        <v>2115</v>
      </c>
      <c r="B45" s="24">
        <v>930</v>
      </c>
      <c r="C45" s="18">
        <v>930</v>
      </c>
      <c r="D45" s="25" t="s">
        <v>55</v>
      </c>
      <c r="E45" s="84" t="s">
        <v>553</v>
      </c>
      <c r="F45" s="84" t="s">
        <v>554</v>
      </c>
      <c r="G45" s="84" t="s">
        <v>554</v>
      </c>
      <c r="H45" s="84" t="s">
        <v>554</v>
      </c>
      <c r="I45" s="282">
        <v>0</v>
      </c>
      <c r="J45" s="556">
        <f>K45-I45</f>
        <v>0</v>
      </c>
      <c r="K45" s="282">
        <v>0</v>
      </c>
      <c r="L45" s="282">
        <f>K45</f>
        <v>0</v>
      </c>
    </row>
    <row r="46" spans="1:12" ht="42" customHeight="1">
      <c r="A46" s="17">
        <v>2115</v>
      </c>
      <c r="B46" s="24">
        <v>931</v>
      </c>
      <c r="C46" s="18">
        <v>931</v>
      </c>
      <c r="D46" s="25" t="s">
        <v>56</v>
      </c>
      <c r="E46" s="84" t="s">
        <v>553</v>
      </c>
      <c r="F46" s="84" t="s">
        <v>554</v>
      </c>
      <c r="G46" s="84" t="s">
        <v>554</v>
      </c>
      <c r="H46" s="84" t="s">
        <v>554</v>
      </c>
      <c r="I46" s="282">
        <v>0</v>
      </c>
      <c r="J46" s="556">
        <f>K46-I46</f>
        <v>0</v>
      </c>
      <c r="K46" s="282">
        <v>0</v>
      </c>
      <c r="L46" s="282">
        <f>K46</f>
        <v>0</v>
      </c>
    </row>
    <row r="47" spans="2:12" ht="16.5" customHeight="1">
      <c r="B47" s="697" t="s">
        <v>547</v>
      </c>
      <c r="C47" s="698"/>
      <c r="D47" s="482" t="s">
        <v>420</v>
      </c>
      <c r="E47" s="389"/>
      <c r="F47" s="389"/>
      <c r="G47" s="389"/>
      <c r="H47" s="390"/>
      <c r="I47" s="162">
        <f aca="true" t="shared" si="4" ref="I47:L48">I48</f>
        <v>5000</v>
      </c>
      <c r="J47" s="162">
        <f t="shared" si="4"/>
        <v>0</v>
      </c>
      <c r="K47" s="162">
        <f t="shared" si="4"/>
        <v>5000</v>
      </c>
      <c r="L47" s="162">
        <f t="shared" si="4"/>
        <v>5000</v>
      </c>
    </row>
    <row r="48" spans="1:12" s="178" customFormat="1" ht="16.5" customHeight="1">
      <c r="A48" s="264"/>
      <c r="B48" s="258"/>
      <c r="C48" s="150"/>
      <c r="D48" s="483" t="s">
        <v>421</v>
      </c>
      <c r="E48" s="391"/>
      <c r="F48" s="391"/>
      <c r="G48" s="391"/>
      <c r="H48" s="392"/>
      <c r="I48" s="63">
        <f t="shared" si="4"/>
        <v>5000</v>
      </c>
      <c r="J48" s="63">
        <f t="shared" si="4"/>
        <v>0</v>
      </c>
      <c r="K48" s="63">
        <f t="shared" si="4"/>
        <v>5000</v>
      </c>
      <c r="L48" s="63">
        <f t="shared" si="4"/>
        <v>5000</v>
      </c>
    </row>
    <row r="49" spans="1:12" s="178" customFormat="1" ht="16.5" customHeight="1">
      <c r="A49" s="264"/>
      <c r="B49" s="175">
        <v>875</v>
      </c>
      <c r="C49" s="1">
        <v>875</v>
      </c>
      <c r="D49" s="484" t="s">
        <v>316</v>
      </c>
      <c r="E49" s="84" t="s">
        <v>548</v>
      </c>
      <c r="F49" s="189">
        <v>1</v>
      </c>
      <c r="G49" s="189">
        <v>1</v>
      </c>
      <c r="H49" s="189">
        <v>1</v>
      </c>
      <c r="I49" s="282">
        <v>5000</v>
      </c>
      <c r="J49" s="282">
        <f>K49-I49</f>
        <v>0</v>
      </c>
      <c r="K49" s="282">
        <v>5000</v>
      </c>
      <c r="L49" s="282">
        <f>K49</f>
        <v>5000</v>
      </c>
    </row>
    <row r="50" ht="14.25" customHeight="1"/>
    <row r="51" ht="14.25" customHeight="1"/>
    <row r="52" ht="14.25" customHeight="1"/>
    <row r="53" spans="1:12" s="2" customFormat="1" ht="15" customHeight="1">
      <c r="A53" s="646" t="s">
        <v>674</v>
      </c>
      <c r="B53" s="673" t="s">
        <v>623</v>
      </c>
      <c r="C53" s="673"/>
      <c r="D53" s="688" t="s">
        <v>0</v>
      </c>
      <c r="E53" s="689"/>
      <c r="F53" s="689"/>
      <c r="G53" s="689"/>
      <c r="H53" s="690"/>
      <c r="I53" s="649" t="s">
        <v>537</v>
      </c>
      <c r="J53" s="649" t="s">
        <v>686</v>
      </c>
      <c r="K53" s="658" t="s">
        <v>622</v>
      </c>
      <c r="L53" s="660"/>
    </row>
    <row r="54" spans="1:12" s="2" customFormat="1" ht="7.5" customHeight="1">
      <c r="A54" s="647"/>
      <c r="B54" s="673"/>
      <c r="C54" s="673"/>
      <c r="D54" s="691"/>
      <c r="E54" s="692"/>
      <c r="F54" s="692"/>
      <c r="G54" s="692"/>
      <c r="H54" s="693"/>
      <c r="I54" s="649"/>
      <c r="J54" s="649"/>
      <c r="K54" s="661"/>
      <c r="L54" s="663"/>
    </row>
    <row r="55" spans="1:12" s="255" customFormat="1" ht="27.75" customHeight="1">
      <c r="A55" s="647"/>
      <c r="B55" s="656">
        <v>2015</v>
      </c>
      <c r="C55" s="656">
        <v>2016</v>
      </c>
      <c r="D55" s="691"/>
      <c r="E55" s="692"/>
      <c r="F55" s="692"/>
      <c r="G55" s="692"/>
      <c r="H55" s="693"/>
      <c r="I55" s="649"/>
      <c r="J55" s="649"/>
      <c r="K55" s="660" t="s">
        <v>620</v>
      </c>
      <c r="L55" s="665" t="s">
        <v>621</v>
      </c>
    </row>
    <row r="56" spans="1:12" s="255" customFormat="1" ht="25.5" customHeight="1">
      <c r="A56" s="668"/>
      <c r="B56" s="657"/>
      <c r="C56" s="657"/>
      <c r="D56" s="694"/>
      <c r="E56" s="695"/>
      <c r="F56" s="695"/>
      <c r="G56" s="695"/>
      <c r="H56" s="696"/>
      <c r="I56" s="649"/>
      <c r="J56" s="649"/>
      <c r="K56" s="663"/>
      <c r="L56" s="666"/>
    </row>
    <row r="57" spans="2:12" ht="21.75" customHeight="1">
      <c r="B57" s="680" t="s">
        <v>650</v>
      </c>
      <c r="C57" s="680"/>
      <c r="D57" s="498" t="s">
        <v>616</v>
      </c>
      <c r="I57" s="499">
        <f>SUM(I58:I62)</f>
        <v>113347</v>
      </c>
      <c r="J57" s="499">
        <f>SUM(J58:J62)</f>
        <v>111237.68</v>
      </c>
      <c r="K57" s="499">
        <f>SUM(K58:K62)</f>
        <v>111238</v>
      </c>
      <c r="L57" s="499">
        <f>SUM(L58:L62)</f>
        <v>111238</v>
      </c>
    </row>
    <row r="58" spans="3:12" ht="16.5" customHeight="1">
      <c r="C58" s="34"/>
      <c r="D58" s="34" t="s">
        <v>625</v>
      </c>
      <c r="E58" s="34"/>
      <c r="I58" s="500">
        <v>79602</v>
      </c>
      <c r="J58" s="508">
        <v>111237.68</v>
      </c>
      <c r="K58" s="500">
        <v>78405</v>
      </c>
      <c r="L58" s="500">
        <f>K58</f>
        <v>78405</v>
      </c>
    </row>
    <row r="59" spans="3:12" ht="16.5" customHeight="1">
      <c r="C59" s="34"/>
      <c r="D59" s="34" t="s">
        <v>634</v>
      </c>
      <c r="E59" s="34"/>
      <c r="I59" s="500">
        <v>25500</v>
      </c>
      <c r="J59" s="500"/>
      <c r="K59" s="500">
        <v>25000</v>
      </c>
      <c r="L59" s="500">
        <f>K59</f>
        <v>25000</v>
      </c>
    </row>
    <row r="60" spans="3:12" ht="16.5" customHeight="1">
      <c r="C60" s="34"/>
      <c r="D60" s="34" t="s">
        <v>635</v>
      </c>
      <c r="E60" s="34"/>
      <c r="I60" s="500">
        <v>8245</v>
      </c>
      <c r="J60" s="500"/>
      <c r="K60" s="500">
        <v>7833</v>
      </c>
      <c r="L60" s="500">
        <f>K60</f>
        <v>7833</v>
      </c>
    </row>
    <row r="61" spans="3:12" ht="16.5" customHeight="1">
      <c r="C61" s="34"/>
      <c r="D61" s="34" t="s">
        <v>636</v>
      </c>
      <c r="E61" s="34"/>
      <c r="I61" s="500">
        <v>0</v>
      </c>
      <c r="J61" s="500"/>
      <c r="K61" s="500">
        <v>0</v>
      </c>
      <c r="L61" s="500">
        <f>K61</f>
        <v>0</v>
      </c>
    </row>
    <row r="62" spans="3:12" ht="16.5" customHeight="1">
      <c r="C62" s="34"/>
      <c r="D62" s="34" t="s">
        <v>637</v>
      </c>
      <c r="E62" s="34"/>
      <c r="I62" s="500">
        <v>0</v>
      </c>
      <c r="J62" s="500"/>
      <c r="K62" s="500">
        <v>0</v>
      </c>
      <c r="L62" s="500">
        <f>K62</f>
        <v>0</v>
      </c>
    </row>
    <row r="63" spans="1:249" ht="12">
      <c r="A63" s="505"/>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c r="BE63" s="505"/>
      <c r="BF63" s="505"/>
      <c r="BG63" s="505"/>
      <c r="BH63" s="505"/>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S63" s="505"/>
      <c r="CT63" s="505"/>
      <c r="CU63" s="505"/>
      <c r="CV63" s="505"/>
      <c r="CW63" s="505"/>
      <c r="CX63" s="505"/>
      <c r="CY63" s="505"/>
      <c r="CZ63" s="505"/>
      <c r="DA63" s="505"/>
      <c r="DB63" s="505"/>
      <c r="DC63" s="505"/>
      <c r="DD63" s="505"/>
      <c r="DE63" s="505"/>
      <c r="DF63" s="505"/>
      <c r="DG63" s="505"/>
      <c r="DH63" s="505"/>
      <c r="DI63" s="505"/>
      <c r="DJ63" s="505"/>
      <c r="DK63" s="505"/>
      <c r="DL63" s="505"/>
      <c r="DM63" s="505"/>
      <c r="DN63" s="505"/>
      <c r="DO63" s="505"/>
      <c r="DP63" s="505"/>
      <c r="DQ63" s="505"/>
      <c r="DR63" s="505"/>
      <c r="DS63" s="505"/>
      <c r="DT63" s="505"/>
      <c r="DU63" s="505"/>
      <c r="DV63" s="505"/>
      <c r="DW63" s="505"/>
      <c r="DX63" s="505"/>
      <c r="DY63" s="505"/>
      <c r="DZ63" s="505"/>
      <c r="EA63" s="505"/>
      <c r="EB63" s="505"/>
      <c r="EC63" s="505"/>
      <c r="ED63" s="505"/>
      <c r="EE63" s="505"/>
      <c r="EF63" s="505"/>
      <c r="EG63" s="505"/>
      <c r="EH63" s="505"/>
      <c r="EI63" s="505"/>
      <c r="EJ63" s="505"/>
      <c r="EK63" s="505"/>
      <c r="EL63" s="505"/>
      <c r="EM63" s="505"/>
      <c r="EN63" s="505"/>
      <c r="EO63" s="505"/>
      <c r="EP63" s="505"/>
      <c r="EQ63" s="505"/>
      <c r="ER63" s="505"/>
      <c r="ES63" s="505"/>
      <c r="ET63" s="505"/>
      <c r="EU63" s="505"/>
      <c r="EV63" s="505"/>
      <c r="EW63" s="505"/>
      <c r="EX63" s="505"/>
      <c r="EY63" s="505"/>
      <c r="EZ63" s="505"/>
      <c r="FA63" s="505"/>
      <c r="FB63" s="505"/>
      <c r="FC63" s="505"/>
      <c r="FD63" s="505"/>
      <c r="FE63" s="505"/>
      <c r="FF63" s="505"/>
      <c r="FG63" s="505"/>
      <c r="FH63" s="505"/>
      <c r="FI63" s="505"/>
      <c r="FJ63" s="505"/>
      <c r="FK63" s="505"/>
      <c r="FL63" s="505"/>
      <c r="FM63" s="505"/>
      <c r="FN63" s="505"/>
      <c r="FO63" s="505"/>
      <c r="FP63" s="505"/>
      <c r="FQ63" s="505"/>
      <c r="FR63" s="505"/>
      <c r="FS63" s="505"/>
      <c r="FT63" s="505"/>
      <c r="FU63" s="505"/>
      <c r="FV63" s="505"/>
      <c r="FW63" s="505"/>
      <c r="FX63" s="505"/>
      <c r="FY63" s="505"/>
      <c r="FZ63" s="505"/>
      <c r="GA63" s="505"/>
      <c r="GB63" s="505"/>
      <c r="GC63" s="505"/>
      <c r="GD63" s="505"/>
      <c r="GE63" s="505"/>
      <c r="GF63" s="505"/>
      <c r="GG63" s="505"/>
      <c r="GH63" s="505"/>
      <c r="GI63" s="505"/>
      <c r="GJ63" s="505"/>
      <c r="GK63" s="505"/>
      <c r="GL63" s="505"/>
      <c r="GM63" s="505"/>
      <c r="GN63" s="505"/>
      <c r="GO63" s="505"/>
      <c r="GP63" s="505"/>
      <c r="GQ63" s="505"/>
      <c r="GR63" s="505"/>
      <c r="GS63" s="505"/>
      <c r="GT63" s="505"/>
      <c r="GU63" s="505"/>
      <c r="GV63" s="505"/>
      <c r="GW63" s="505"/>
      <c r="GX63" s="505"/>
      <c r="GY63" s="505"/>
      <c r="GZ63" s="505"/>
      <c r="HA63" s="505"/>
      <c r="HB63" s="505"/>
      <c r="HC63" s="505"/>
      <c r="HD63" s="505"/>
      <c r="HE63" s="505"/>
      <c r="HF63" s="505"/>
      <c r="HG63" s="505"/>
      <c r="HH63" s="505"/>
      <c r="HI63" s="505"/>
      <c r="HJ63" s="505"/>
      <c r="HK63" s="505"/>
      <c r="HL63" s="505"/>
      <c r="HM63" s="505"/>
      <c r="HN63" s="505"/>
      <c r="HO63" s="505"/>
      <c r="HP63" s="505"/>
      <c r="HQ63" s="505"/>
      <c r="HR63" s="505"/>
      <c r="HS63" s="505"/>
      <c r="HT63" s="505"/>
      <c r="HU63" s="505"/>
      <c r="HV63" s="505"/>
      <c r="HW63" s="505"/>
      <c r="HX63" s="505"/>
      <c r="HY63" s="505"/>
      <c r="HZ63" s="505"/>
      <c r="IA63" s="505"/>
      <c r="IB63" s="505"/>
      <c r="IC63" s="505"/>
      <c r="ID63" s="505"/>
      <c r="IE63" s="505"/>
      <c r="IF63" s="505"/>
      <c r="IG63" s="505"/>
      <c r="IH63" s="505"/>
      <c r="II63" s="505"/>
      <c r="IJ63" s="505"/>
      <c r="IK63" s="505"/>
      <c r="IL63" s="505"/>
      <c r="IM63" s="505"/>
      <c r="IN63" s="505"/>
      <c r="IO63" s="505"/>
    </row>
    <row r="64" spans="1:249" ht="6" customHeight="1">
      <c r="A64" s="505"/>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S64" s="505"/>
      <c r="CT64" s="505"/>
      <c r="CU64" s="505"/>
      <c r="CV64" s="505"/>
      <c r="CW64" s="505"/>
      <c r="CX64" s="505"/>
      <c r="CY64" s="505"/>
      <c r="CZ64" s="505"/>
      <c r="DA64" s="505"/>
      <c r="DB64" s="505"/>
      <c r="DC64" s="505"/>
      <c r="DD64" s="505"/>
      <c r="DE64" s="505"/>
      <c r="DF64" s="505"/>
      <c r="DG64" s="505"/>
      <c r="DH64" s="505"/>
      <c r="DI64" s="505"/>
      <c r="DJ64" s="505"/>
      <c r="DK64" s="505"/>
      <c r="DL64" s="505"/>
      <c r="DM64" s="505"/>
      <c r="DN64" s="505"/>
      <c r="DO64" s="505"/>
      <c r="DP64" s="505"/>
      <c r="DQ64" s="505"/>
      <c r="DR64" s="505"/>
      <c r="DS64" s="505"/>
      <c r="DT64" s="505"/>
      <c r="DU64" s="505"/>
      <c r="DV64" s="505"/>
      <c r="DW64" s="505"/>
      <c r="DX64" s="505"/>
      <c r="DY64" s="505"/>
      <c r="DZ64" s="505"/>
      <c r="EA64" s="505"/>
      <c r="EB64" s="505"/>
      <c r="EC64" s="505"/>
      <c r="ED64" s="505"/>
      <c r="EE64" s="505"/>
      <c r="EF64" s="505"/>
      <c r="EG64" s="505"/>
      <c r="EH64" s="505"/>
      <c r="EI64" s="505"/>
      <c r="EJ64" s="505"/>
      <c r="EK64" s="505"/>
      <c r="EL64" s="505"/>
      <c r="EM64" s="505"/>
      <c r="EN64" s="505"/>
      <c r="EO64" s="505"/>
      <c r="EP64" s="505"/>
      <c r="EQ64" s="505"/>
      <c r="ER64" s="505"/>
      <c r="ES64" s="505"/>
      <c r="ET64" s="505"/>
      <c r="EU64" s="505"/>
      <c r="EV64" s="505"/>
      <c r="EW64" s="505"/>
      <c r="EX64" s="505"/>
      <c r="EY64" s="505"/>
      <c r="EZ64" s="505"/>
      <c r="FA64" s="505"/>
      <c r="FB64" s="505"/>
      <c r="FC64" s="505"/>
      <c r="FD64" s="505"/>
      <c r="FE64" s="505"/>
      <c r="FF64" s="505"/>
      <c r="FG64" s="505"/>
      <c r="FH64" s="505"/>
      <c r="FI64" s="505"/>
      <c r="FJ64" s="505"/>
      <c r="FK64" s="505"/>
      <c r="FL64" s="505"/>
      <c r="FM64" s="505"/>
      <c r="FN64" s="505"/>
      <c r="FO64" s="505"/>
      <c r="FP64" s="505"/>
      <c r="FQ64" s="505"/>
      <c r="FR64" s="505"/>
      <c r="FS64" s="505"/>
      <c r="FT64" s="505"/>
      <c r="FU64" s="505"/>
      <c r="FV64" s="505"/>
      <c r="FW64" s="505"/>
      <c r="FX64" s="505"/>
      <c r="FY64" s="505"/>
      <c r="FZ64" s="505"/>
      <c r="GA64" s="505"/>
      <c r="GB64" s="505"/>
      <c r="GC64" s="505"/>
      <c r="GD64" s="505"/>
      <c r="GE64" s="505"/>
      <c r="GF64" s="505"/>
      <c r="GG64" s="505"/>
      <c r="GH64" s="505"/>
      <c r="GI64" s="505"/>
      <c r="GJ64" s="505"/>
      <c r="GK64" s="505"/>
      <c r="GL64" s="505"/>
      <c r="GM64" s="505"/>
      <c r="GN64" s="505"/>
      <c r="GO64" s="505"/>
      <c r="GP64" s="505"/>
      <c r="GQ64" s="505"/>
      <c r="GR64" s="505"/>
      <c r="GS64" s="505"/>
      <c r="GT64" s="505"/>
      <c r="GU64" s="505"/>
      <c r="GV64" s="505"/>
      <c r="GW64" s="505"/>
      <c r="GX64" s="505"/>
      <c r="GY64" s="505"/>
      <c r="GZ64" s="505"/>
      <c r="HA64" s="505"/>
      <c r="HB64" s="505"/>
      <c r="HC64" s="505"/>
      <c r="HD64" s="505"/>
      <c r="HE64" s="505"/>
      <c r="HF64" s="505"/>
      <c r="HG64" s="505"/>
      <c r="HH64" s="505"/>
      <c r="HI64" s="505"/>
      <c r="HJ64" s="505"/>
      <c r="HK64" s="505"/>
      <c r="HL64" s="505"/>
      <c r="HM64" s="505"/>
      <c r="HN64" s="505"/>
      <c r="HO64" s="505"/>
      <c r="HP64" s="505"/>
      <c r="HQ64" s="505"/>
      <c r="HR64" s="505"/>
      <c r="HS64" s="505"/>
      <c r="HT64" s="505"/>
      <c r="HU64" s="505"/>
      <c r="HV64" s="505"/>
      <c r="HW64" s="505"/>
      <c r="HX64" s="505"/>
      <c r="HY64" s="505"/>
      <c r="HZ64" s="505"/>
      <c r="IA64" s="505"/>
      <c r="IB64" s="505"/>
      <c r="IC64" s="505"/>
      <c r="ID64" s="505"/>
      <c r="IE64" s="505"/>
      <c r="IF64" s="505"/>
      <c r="IG64" s="505"/>
      <c r="IH64" s="505"/>
      <c r="II64" s="505"/>
      <c r="IJ64" s="505"/>
      <c r="IK64" s="505"/>
      <c r="IL64" s="505"/>
      <c r="IM64" s="505"/>
      <c r="IN64" s="505"/>
      <c r="IO64" s="505"/>
    </row>
    <row r="68" spans="4:7" ht="12">
      <c r="D68" s="699"/>
      <c r="E68" s="699"/>
      <c r="F68" s="80"/>
      <c r="G68" s="80"/>
    </row>
  </sheetData>
  <sheetProtection/>
  <mergeCells count="29">
    <mergeCell ref="J1:J4"/>
    <mergeCell ref="K53:L54"/>
    <mergeCell ref="A1:A4"/>
    <mergeCell ref="K3:K4"/>
    <mergeCell ref="L3:L4"/>
    <mergeCell ref="B5:C9"/>
    <mergeCell ref="B10:C10"/>
    <mergeCell ref="B3:B4"/>
    <mergeCell ref="C3:C4"/>
    <mergeCell ref="K1:L2"/>
    <mergeCell ref="B57:C57"/>
    <mergeCell ref="B41:C41"/>
    <mergeCell ref="B47:C47"/>
    <mergeCell ref="D68:E68"/>
    <mergeCell ref="B1:C2"/>
    <mergeCell ref="I1:I4"/>
    <mergeCell ref="D1:D4"/>
    <mergeCell ref="E1:H2"/>
    <mergeCell ref="E3:E4"/>
    <mergeCell ref="F3:H3"/>
    <mergeCell ref="K55:K56"/>
    <mergeCell ref="L55:L56"/>
    <mergeCell ref="D53:H56"/>
    <mergeCell ref="A53:A56"/>
    <mergeCell ref="B53:C54"/>
    <mergeCell ref="I53:I56"/>
    <mergeCell ref="J53:J56"/>
    <mergeCell ref="B55:B56"/>
    <mergeCell ref="C55:C56"/>
  </mergeCells>
  <printOptions/>
  <pageMargins left="0.7874015748031497" right="0.7874015748031497" top="0.7874015748031497" bottom="0.7874015748031497" header="0.31496062992125984" footer="0.31496062992125984"/>
  <pageSetup horizontalDpi="300" verticalDpi="300" orientation="landscape" paperSize="9" scale="80" r:id="rId2"/>
  <rowBreaks count="3" manualBreakCount="3">
    <brk id="24" min="1" max="11" man="1"/>
    <brk id="40" min="1" max="11" man="1"/>
    <brk id="78" min="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Calabria</dc:creator>
  <cp:keywords/>
  <dc:description/>
  <cp:lastModifiedBy>gcarli</cp:lastModifiedBy>
  <cp:lastPrinted>2016-01-18T12:02:55Z</cp:lastPrinted>
  <dcterms:created xsi:type="dcterms:W3CDTF">2008-12-02T08:52:37Z</dcterms:created>
  <dcterms:modified xsi:type="dcterms:W3CDTF">2016-12-22T12:38:23Z</dcterms:modified>
  <cp:category/>
  <cp:version/>
  <cp:contentType/>
  <cp:contentStatus/>
</cp:coreProperties>
</file>